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24226"/>
  <mc:AlternateContent xmlns:mc="http://schemas.openxmlformats.org/markup-compatibility/2006">
    <mc:Choice Requires="x15">
      <x15ac:absPath xmlns:x15ac="http://schemas.microsoft.com/office/spreadsheetml/2010/11/ac" url="https://d.docs.live.net/5aaf7fd7a90e929f/Desktop/Meth/Meth/Meth Rev01/โฟลเดอร์ใหม่/"/>
    </mc:Choice>
  </mc:AlternateContent>
  <xr:revisionPtr revIDLastSave="144" documentId="8_{39ABAA66-23F1-47CE-BCC0-8D391BEB35DC}" xr6:coauthVersionLast="47" xr6:coauthVersionMax="47" xr10:uidLastSave="{E7AAE2C8-F841-41F4-9F29-FE9A26FDAE12}"/>
  <bookViews>
    <workbookView xWindow="-108" yWindow="-108" windowWidth="23256" windowHeight="12456" tabRatio="670" activeTab="4" xr2:uid="{00000000-000D-0000-FFFF-FFFF00000000}"/>
  </bookViews>
  <sheets>
    <sheet name="MPS(input)" sheetId="30" r:id="rId1"/>
    <sheet name="MPS(input_separate)" sheetId="32" r:id="rId2"/>
    <sheet name="MPS(calc_process)" sheetId="31" r:id="rId3"/>
    <sheet name="MSS" sheetId="33" r:id="rId4"/>
    <sheet name="MRS(input)" sheetId="45" r:id="rId5"/>
    <sheet name="MRS(input_separate)" sheetId="46" r:id="rId6"/>
    <sheet name="MRS(calc_process)" sheetId="47" r:id="rId7"/>
    <sheet name="Tool_02_01 " sheetId="44" r:id="rId8"/>
  </sheets>
  <externalReferences>
    <externalReference r:id="rId9"/>
  </externalReferences>
  <definedNames>
    <definedName name="_xlnm.Print_Area" localSheetId="2">'MPS(calc_process)'!$A$1:$I$74</definedName>
    <definedName name="_xlnm.Print_Area" localSheetId="0">'MPS(input)'!$A$1:$K$32</definedName>
    <definedName name="_xlnm.Print_Area" localSheetId="6">'MRS(calc_process)'!$A$1:$I$74</definedName>
    <definedName name="_xlnm.Print_Area" localSheetId="4">'MRS(input)'!$A$1:$K$33</definedName>
    <definedName name="_xlnm.Print_Area" localSheetId="5">'MRS(input_separate)'!$A$1:$F$18</definedName>
    <definedName name="_xlnm.Print_Area" localSheetId="7">'Tool_02_01 '!$A$1:$I$36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2" i="44" l="1"/>
  <c r="I1" i="44"/>
  <c r="K2" i="45"/>
  <c r="K1" i="45"/>
  <c r="G88" i="47" l="1"/>
  <c r="G87" i="47"/>
  <c r="G86" i="47"/>
  <c r="G84" i="47"/>
  <c r="G82" i="47"/>
  <c r="I78" i="47"/>
  <c r="I77" i="47"/>
  <c r="G50" i="47"/>
  <c r="G45" i="47"/>
  <c r="G43" i="47"/>
  <c r="G42" i="47" s="1"/>
  <c r="G38" i="47"/>
  <c r="G29" i="47"/>
  <c r="G6" i="47"/>
  <c r="B27" i="45" s="1"/>
  <c r="I2" i="47"/>
  <c r="I1" i="47"/>
  <c r="F2" i="46"/>
  <c r="F1" i="46"/>
  <c r="E45" i="45"/>
  <c r="E44" i="45"/>
  <c r="E43" i="45"/>
  <c r="E42" i="45"/>
  <c r="E18" i="45"/>
  <c r="E17" i="45"/>
  <c r="E16" i="45"/>
  <c r="G59" i="47" s="1"/>
  <c r="G57" i="47" s="1"/>
  <c r="G39" i="47" s="1"/>
  <c r="G37" i="47" s="1"/>
  <c r="E10" i="45"/>
  <c r="G28" i="47" s="1"/>
  <c r="G27" i="47" s="1"/>
  <c r="E9" i="45"/>
  <c r="G13" i="47" s="1"/>
  <c r="E18" i="30"/>
  <c r="G45" i="31" s="1"/>
  <c r="E17" i="30"/>
  <c r="E16" i="30"/>
  <c r="G38" i="31"/>
  <c r="G32" i="44"/>
  <c r="G26" i="44"/>
  <c r="G21" i="44"/>
  <c r="G13" i="44"/>
  <c r="G12" i="44"/>
  <c r="G7" i="44"/>
  <c r="G6" i="44"/>
  <c r="G17" i="47" l="1"/>
  <c r="G16" i="47" s="1"/>
  <c r="G21" i="47"/>
  <c r="G20" i="47" s="1"/>
  <c r="G28" i="31"/>
  <c r="G21" i="31"/>
  <c r="G17" i="31"/>
  <c r="E10" i="30"/>
  <c r="E9" i="30"/>
  <c r="G12" i="47" l="1"/>
  <c r="G11" i="47" s="1"/>
  <c r="G10" i="47" s="1"/>
  <c r="G29" i="31"/>
  <c r="G13" i="31" l="1"/>
  <c r="G50" i="31"/>
  <c r="G16" i="31" l="1"/>
  <c r="G43" i="31" l="1"/>
  <c r="G42" i="31" s="1"/>
  <c r="G59" i="31"/>
  <c r="G57" i="31" s="1"/>
  <c r="G88" i="31"/>
  <c r="G87" i="31"/>
  <c r="G84" i="31"/>
  <c r="I78" i="31"/>
  <c r="I77" i="31"/>
  <c r="E45" i="30"/>
  <c r="E44" i="30"/>
  <c r="E43" i="30"/>
  <c r="C2" i="33"/>
  <c r="C1" i="33"/>
  <c r="I1" i="31"/>
  <c r="F2" i="32"/>
  <c r="F1" i="32"/>
  <c r="I2" i="31"/>
  <c r="G39" i="31" l="1"/>
  <c r="G37" i="31" s="1"/>
  <c r="G20" i="31"/>
  <c r="G12" i="31" s="1"/>
  <c r="G11" i="31" s="1"/>
  <c r="G10" i="31" s="1"/>
  <c r="G27" i="31"/>
  <c r="G86" i="31"/>
  <c r="G82" i="31" s="1"/>
  <c r="E42" i="30"/>
  <c r="G6" i="31" l="1"/>
  <c r="B27" i="30" s="1"/>
</calcChain>
</file>

<file path=xl/sharedStrings.xml><?xml version="1.0" encoding="utf-8"?>
<sst xmlns="http://schemas.openxmlformats.org/spreadsheetml/2006/main" count="847" uniqueCount="247">
  <si>
    <t>Value</t>
    <phoneticPr fontId="2"/>
  </si>
  <si>
    <t>Units</t>
    <phoneticPr fontId="2"/>
  </si>
  <si>
    <t>1. Calculations for emission reductions</t>
    <phoneticPr fontId="2"/>
  </si>
  <si>
    <t>2. Selected default values, etc.</t>
    <phoneticPr fontId="2"/>
  </si>
  <si>
    <t>3. Calculations for reference emissions</t>
    <phoneticPr fontId="2"/>
  </si>
  <si>
    <t>4. Calculations of the project emissions</t>
    <phoneticPr fontId="2"/>
  </si>
  <si>
    <t>Fuel type</t>
    <phoneticPr fontId="2"/>
  </si>
  <si>
    <t>Parameter</t>
  </si>
  <si>
    <t>[List of Default Values]</t>
    <phoneticPr fontId="2"/>
  </si>
  <si>
    <t>[Monitoring option]</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</si>
  <si>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</si>
  <si>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</si>
  <si>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</si>
  <si>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</si>
  <si>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</si>
  <si>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</si>
  <si>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</si>
  <si>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</si>
  <si>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</si>
  <si>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</si>
  <si>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Monitoring point No.</t>
    <phoneticPr fontId="2"/>
  </si>
  <si>
    <t>Parameters</t>
    <phoneticPr fontId="2"/>
  </si>
  <si>
    <t>Description of data</t>
    <phoneticPr fontId="2"/>
  </si>
  <si>
    <t>Estimated Values</t>
    <phoneticPr fontId="2"/>
  </si>
  <si>
    <t>Units</t>
    <phoneticPr fontId="2"/>
  </si>
  <si>
    <t>Monitoring option</t>
    <phoneticPr fontId="2"/>
  </si>
  <si>
    <t>Source of data</t>
    <phoneticPr fontId="2"/>
  </si>
  <si>
    <t>Measurement methods and procedures</t>
    <phoneticPr fontId="2"/>
  </si>
  <si>
    <t>Monitoring frequency</t>
    <phoneticPr fontId="2"/>
  </si>
  <si>
    <t>Other comments</t>
    <phoneticPr fontId="2"/>
  </si>
  <si>
    <t>Option B</t>
    <phoneticPr fontId="2"/>
  </si>
  <si>
    <t>Option A</t>
    <phoneticPr fontId="2"/>
  </si>
  <si>
    <t>Based on the amount of transaction which is measured directly using measuring equipments (Data used: commercial evidence such as invoices)</t>
    <phoneticPr fontId="2"/>
  </si>
  <si>
    <t>Option C</t>
    <phoneticPr fontId="2"/>
  </si>
  <si>
    <t>Based on the actual measurement using measuring equipments (Data used: measured values)</t>
    <phoneticPr fontId="2"/>
  </si>
  <si>
    <t>(1)</t>
    <phoneticPr fontId="2"/>
  </si>
  <si>
    <t>MWh/p</t>
    <phoneticPr fontId="2"/>
  </si>
  <si>
    <t>Measured data</t>
    <phoneticPr fontId="2"/>
  </si>
  <si>
    <t>Electricity</t>
    <phoneticPr fontId="2"/>
  </si>
  <si>
    <r>
      <t xml:space="preserve">Emission reductions during the period </t>
    </r>
    <r>
      <rPr>
        <i/>
        <sz val="11"/>
        <color indexed="8"/>
        <rFont val="Arial"/>
        <family val="2"/>
      </rPr>
      <t>p</t>
    </r>
    <phoneticPr fontId="2"/>
  </si>
  <si>
    <r>
      <t>ER</t>
    </r>
    <r>
      <rPr>
        <vertAlign val="subscript"/>
        <sz val="11"/>
        <color indexed="8"/>
        <rFont val="Arial"/>
        <family val="2"/>
      </rPr>
      <t>p</t>
    </r>
    <phoneticPr fontId="2"/>
  </si>
  <si>
    <r>
      <t>EF</t>
    </r>
    <r>
      <rPr>
        <vertAlign val="subscript"/>
        <sz val="11"/>
        <color indexed="8"/>
        <rFont val="Arial"/>
        <family val="2"/>
      </rPr>
      <t>RE</t>
    </r>
    <phoneticPr fontId="2"/>
  </si>
  <si>
    <r>
      <t xml:space="preserve">Reference emissions during the period </t>
    </r>
    <r>
      <rPr>
        <i/>
        <sz val="11"/>
        <color indexed="8"/>
        <rFont val="Arial"/>
        <family val="2"/>
      </rPr>
      <t>p</t>
    </r>
    <phoneticPr fontId="2"/>
  </si>
  <si>
    <r>
      <t>RE</t>
    </r>
    <r>
      <rPr>
        <vertAlign val="subscript"/>
        <sz val="11"/>
        <color indexed="8"/>
        <rFont val="Arial"/>
        <family val="2"/>
      </rPr>
      <t>p</t>
    </r>
    <phoneticPr fontId="2"/>
  </si>
  <si>
    <r>
      <t xml:space="preserve">Total quantity of the electricity generated in the project during the period </t>
    </r>
    <r>
      <rPr>
        <i/>
        <sz val="11"/>
        <color indexed="8"/>
        <rFont val="Arial"/>
        <family val="2"/>
      </rPr>
      <t>p</t>
    </r>
    <phoneticPr fontId="2"/>
  </si>
  <si>
    <r>
      <rPr>
        <sz val="11"/>
        <color indexed="8"/>
        <rFont val="ＭＳ Ｐゴシック"/>
        <family val="3"/>
        <charset val="128"/>
      </rPr>
      <t>∑</t>
    </r>
    <r>
      <rPr>
        <sz val="11"/>
        <color indexed="8"/>
        <rFont val="Arial"/>
        <family val="2"/>
      </rPr>
      <t>EG</t>
    </r>
    <r>
      <rPr>
        <vertAlign val="subscript"/>
        <sz val="11"/>
        <color indexed="8"/>
        <rFont val="Arial"/>
        <family val="2"/>
      </rPr>
      <t>i,p</t>
    </r>
    <phoneticPr fontId="2"/>
  </si>
  <si>
    <r>
      <t xml:space="preserve">Project emissions during the period </t>
    </r>
    <r>
      <rPr>
        <i/>
        <sz val="11"/>
        <color indexed="8"/>
        <rFont val="Arial"/>
        <family val="2"/>
      </rPr>
      <t>p</t>
    </r>
    <phoneticPr fontId="2"/>
  </si>
  <si>
    <r>
      <t>PE</t>
    </r>
    <r>
      <rPr>
        <vertAlign val="subscript"/>
        <sz val="11"/>
        <color indexed="8"/>
        <rFont val="Arial"/>
        <family val="2"/>
      </rPr>
      <t>p</t>
    </r>
    <phoneticPr fontId="2"/>
  </si>
  <si>
    <r>
      <t>CO</t>
    </r>
    <r>
      <rPr>
        <b/>
        <vertAlign val="subscript"/>
        <sz val="11"/>
        <color indexed="9"/>
        <rFont val="Arial"/>
        <family val="2"/>
      </rPr>
      <t>2</t>
    </r>
    <r>
      <rPr>
        <b/>
        <sz val="11"/>
        <color indexed="9"/>
        <rFont val="Arial"/>
        <family val="2"/>
      </rPr>
      <t xml:space="preserve"> emission reductions</t>
    </r>
    <phoneticPr fontId="2"/>
  </si>
  <si>
    <t>Monitoring Plan Sheet (Input Sheet) [Attachment to Project Design Document]</t>
    <phoneticPr fontId="2"/>
  </si>
  <si>
    <t>Monitoring Plan Sheet (Calculation Process Sheet) [Attachment to Project Design Document]</t>
    <phoneticPr fontId="2"/>
  </si>
  <si>
    <t>N/A</t>
    <phoneticPr fontId="2"/>
  </si>
  <si>
    <r>
      <t>Reference CO</t>
    </r>
    <r>
      <rPr>
        <vertAlign val="subscript"/>
        <sz val="11"/>
        <color indexed="8"/>
        <rFont val="Arial"/>
        <family val="2"/>
      </rPr>
      <t>2</t>
    </r>
    <r>
      <rPr>
        <sz val="11"/>
        <color indexed="8"/>
        <rFont val="Arial"/>
        <family val="2"/>
      </rPr>
      <t xml:space="preserve"> emission factor of grid and/or captive electricity</t>
    </r>
    <phoneticPr fontId="2"/>
  </si>
  <si>
    <t>Monitoring Structure Sheet [Attachment to Project Design Document]</t>
  </si>
  <si>
    <t>Responsible personnel</t>
  </si>
  <si>
    <t>Role</t>
  </si>
  <si>
    <t>Reference Number:</t>
    <phoneticPr fontId="2"/>
  </si>
  <si>
    <r>
      <t>tCO</t>
    </r>
    <r>
      <rPr>
        <vertAlign val="subscript"/>
        <sz val="11"/>
        <color indexed="8"/>
        <rFont val="Arial"/>
        <family val="2"/>
      </rPr>
      <t>2</t>
    </r>
    <r>
      <rPr>
        <sz val="11"/>
        <color indexed="8"/>
        <rFont val="Arial"/>
        <family val="2"/>
      </rPr>
      <t>eq/p</t>
    </r>
  </si>
  <si>
    <r>
      <t>tCO</t>
    </r>
    <r>
      <rPr>
        <vertAlign val="subscript"/>
        <sz val="11"/>
        <color indexed="8"/>
        <rFont val="Arial"/>
        <family val="2"/>
      </rPr>
      <t>2</t>
    </r>
    <r>
      <rPr>
        <sz val="11"/>
        <color indexed="8"/>
        <rFont val="Arial"/>
        <family val="2"/>
      </rPr>
      <t>eq/MWh</t>
    </r>
  </si>
  <si>
    <t>พารามิเตอร์</t>
  </si>
  <si>
    <t>ความหมาย</t>
  </si>
  <si>
    <t>หน่วย</t>
  </si>
  <si>
    <t>ค่า</t>
  </si>
  <si>
    <r>
      <t>ER</t>
    </r>
    <r>
      <rPr>
        <b/>
        <vertAlign val="subscript"/>
        <sz val="16"/>
        <color indexed="12"/>
        <rFont val="BrowalliaUPC"/>
        <family val="2"/>
      </rPr>
      <t>y</t>
    </r>
  </si>
  <si>
    <t xml:space="preserve">การลดการปล่อยก๊าซเรือนกระจกในปี y  </t>
  </si>
  <si>
    <r>
      <t>tCO</t>
    </r>
    <r>
      <rPr>
        <b/>
        <vertAlign val="subscript"/>
        <sz val="16"/>
        <color indexed="60"/>
        <rFont val="BrowalliaUPC"/>
        <family val="2"/>
      </rPr>
      <t>2</t>
    </r>
    <r>
      <rPr>
        <b/>
        <sz val="16"/>
        <color indexed="60"/>
        <rFont val="BrowalliaUPC"/>
        <family val="2"/>
      </rPr>
      <t>e/year</t>
    </r>
  </si>
  <si>
    <r>
      <t>BE</t>
    </r>
    <r>
      <rPr>
        <vertAlign val="subscript"/>
        <sz val="16"/>
        <color indexed="12"/>
        <rFont val="BrowalliaUPC"/>
        <family val="2"/>
      </rPr>
      <t>y</t>
    </r>
  </si>
  <si>
    <t xml:space="preserve">การปล่อยก๊าซเรือนกระจกจากกรณีฐานในปี y </t>
  </si>
  <si>
    <r>
      <t>tCO</t>
    </r>
    <r>
      <rPr>
        <vertAlign val="subscript"/>
        <sz val="16"/>
        <color indexed="60"/>
        <rFont val="BrowalliaUPC"/>
        <family val="2"/>
      </rPr>
      <t>2</t>
    </r>
    <r>
      <rPr>
        <sz val="16"/>
        <color indexed="60"/>
        <rFont val="BrowalliaUPC"/>
        <family val="2"/>
      </rPr>
      <t>e/year</t>
    </r>
  </si>
  <si>
    <r>
      <t>PE</t>
    </r>
    <r>
      <rPr>
        <vertAlign val="subscript"/>
        <sz val="16"/>
        <color indexed="12"/>
        <rFont val="BrowalliaUPC"/>
        <family val="2"/>
      </rPr>
      <t>y</t>
    </r>
  </si>
  <si>
    <t xml:space="preserve">การปล่อยก๊าซเรือนกระจกจากการดำเนินโครงการในปี y </t>
  </si>
  <si>
    <r>
      <t>LE</t>
    </r>
    <r>
      <rPr>
        <vertAlign val="subscript"/>
        <sz val="16"/>
        <color indexed="12"/>
        <rFont val="BrowalliaUPC"/>
        <family val="2"/>
      </rPr>
      <t>y</t>
    </r>
  </si>
  <si>
    <t xml:space="preserve">การปล่อยก๊าซเรือนกระจกนอกขอบเขตโครงการในปี y  </t>
  </si>
  <si>
    <t>(2)</t>
  </si>
  <si>
    <t>Fossil</t>
  </si>
  <si>
    <r>
      <t>tCO</t>
    </r>
    <r>
      <rPr>
        <vertAlign val="subscript"/>
        <sz val="11"/>
        <color indexed="8"/>
        <rFont val="Arial"/>
        <family val="2"/>
      </rPr>
      <t>2</t>
    </r>
    <r>
      <rPr>
        <sz val="11"/>
        <color indexed="8"/>
        <rFont val="Arial"/>
        <family val="2"/>
      </rPr>
      <t>eq</t>
    </r>
  </si>
  <si>
    <t>Biomass</t>
  </si>
  <si>
    <t>Report on greenhouse gas emissions (Emission Factor) from electricity generation/consumption for projects and activities of greenhouse gas reduction published by TGO.</t>
  </si>
  <si>
    <t>Source of data</t>
  </si>
  <si>
    <r>
      <t xml:space="preserve">Table 4: </t>
    </r>
    <r>
      <rPr>
        <b/>
        <i/>
        <sz val="11"/>
        <color indexed="8"/>
        <rFont val="Arial"/>
        <family val="2"/>
      </rPr>
      <t>Ex-ante</t>
    </r>
    <r>
      <rPr>
        <b/>
        <sz val="11"/>
        <color indexed="8"/>
        <rFont val="Arial"/>
        <family val="2"/>
      </rPr>
      <t xml:space="preserve"> estimation of CO</t>
    </r>
    <r>
      <rPr>
        <b/>
        <vertAlign val="subscript"/>
        <sz val="11"/>
        <color indexed="8"/>
        <rFont val="Arial"/>
        <family val="2"/>
      </rPr>
      <t>2</t>
    </r>
    <r>
      <rPr>
        <b/>
        <sz val="11"/>
        <color indexed="8"/>
        <rFont val="Arial"/>
        <family val="2"/>
      </rPr>
      <t xml:space="preserve"> emission reductions</t>
    </r>
  </si>
  <si>
    <t>PEy</t>
  </si>
  <si>
    <t xml:space="preserve">         Equation (5)</t>
  </si>
  <si>
    <t>MWh/p</t>
  </si>
  <si>
    <r>
      <t xml:space="preserve">Table 1: Parameters to be monitored </t>
    </r>
    <r>
      <rPr>
        <b/>
        <i/>
        <sz val="11"/>
        <color indexed="8"/>
        <rFont val="Arial"/>
        <family val="2"/>
      </rPr>
      <t>ex post</t>
    </r>
    <r>
      <rPr>
        <b/>
        <sz val="11"/>
        <color indexed="8"/>
        <rFont val="Arial"/>
        <family val="2"/>
      </rPr>
      <t xml:space="preserve"> (Baseline Emissions)</t>
    </r>
  </si>
  <si>
    <t>(3)</t>
  </si>
  <si>
    <t>Option A</t>
  </si>
  <si>
    <t>Based on public data which is measured by entities other than the project participants (Data used: publicly recognized data such as statistical data and specifications)</t>
  </si>
  <si>
    <t>Option  A Or Option B</t>
  </si>
  <si>
    <r>
      <t>EF</t>
    </r>
    <r>
      <rPr>
        <vertAlign val="subscript"/>
        <sz val="11"/>
        <rFont val="Arial"/>
        <family val="2"/>
      </rPr>
      <t>Elec</t>
    </r>
  </si>
  <si>
    <t>tCO2eq/MWh</t>
  </si>
  <si>
    <r>
      <rPr>
        <b/>
        <u/>
        <sz val="11"/>
        <rFont val="Arial"/>
        <family val="2"/>
      </rPr>
      <t>For the preparation of project design documents</t>
    </r>
    <r>
      <rPr>
        <sz val="11"/>
        <rFont val="Arial"/>
        <family val="2"/>
      </rPr>
      <t xml:space="preserve">
Use the latest EFElec,y published by TGO
</t>
    </r>
    <r>
      <rPr>
        <b/>
        <u/>
        <sz val="11"/>
        <rFont val="Arial"/>
        <family val="2"/>
      </rPr>
      <t>For carbon credit issuance</t>
    </r>
    <r>
      <rPr>
        <sz val="11"/>
        <rFont val="Arial"/>
        <family val="2"/>
      </rPr>
      <t xml:space="preserve">
Use the EFElec,y values announced by TGO according to the year of the carbon credit issuance. However, in the case that the year of the carbon credit issuance does not have EFElec,y values published by TGO, use the latest EFElec,y values published by TGO in that year instead.</t>
    </r>
  </si>
  <si>
    <t>from T-VER-P-TOOL-02-01</t>
  </si>
  <si>
    <t>fromT-VER-P-TOOL-02-02</t>
  </si>
  <si>
    <r>
      <t>PE</t>
    </r>
    <r>
      <rPr>
        <vertAlign val="subscript"/>
        <sz val="11"/>
        <color rgb="FF000000"/>
        <rFont val="Arial"/>
        <family val="2"/>
      </rPr>
      <t xml:space="preserve">FF,y </t>
    </r>
  </si>
  <si>
    <r>
      <t>PE</t>
    </r>
    <r>
      <rPr>
        <vertAlign val="subscript"/>
        <sz val="11"/>
        <color rgb="FF000000"/>
        <rFont val="Arial"/>
        <family val="2"/>
      </rPr>
      <t>Biomass</t>
    </r>
  </si>
  <si>
    <r>
      <t>PE</t>
    </r>
    <r>
      <rPr>
        <vertAlign val="subscript"/>
        <sz val="11"/>
        <color rgb="FF000000"/>
        <rFont val="Arial"/>
        <family val="2"/>
      </rPr>
      <t>EC,y</t>
    </r>
  </si>
  <si>
    <t xml:space="preserve">Emission factor for electricity generation/consumption  during the period (in year y ) </t>
  </si>
  <si>
    <t xml:space="preserve">Project Emission from Fossil Fuel Consumption during the period (in year y ) </t>
  </si>
  <si>
    <t>5. Calculations of the Leakage emissions</t>
  </si>
  <si>
    <t>LEy</t>
  </si>
  <si>
    <t>j</t>
  </si>
  <si>
    <t>source</t>
  </si>
  <si>
    <t>EFElec</t>
  </si>
  <si>
    <t>Emission factor for electricity generation/consumption  during the period</t>
  </si>
  <si>
    <t>Monitoring Report Sheet (Input Sheet) [For Verification]</t>
  </si>
  <si>
    <t>This parameter should be measured using a bidirectional kWh meter or using a unidirectional kWh meter and calculated as the difference between:
(a) the amount of electricity supplied by the project's electricity generation to the grid; and
(b) the amount of electricity of the project power plants purchased from the grid.</t>
  </si>
  <si>
    <t>Continuous monitoring and at least monthly recording.</t>
  </si>
  <si>
    <r>
      <t>EG</t>
    </r>
    <r>
      <rPr>
        <vertAlign val="subscript"/>
        <sz val="11"/>
        <rFont val="Arial"/>
        <family val="2"/>
      </rPr>
      <t>PJ,facility,y</t>
    </r>
  </si>
  <si>
    <t>Annual average historical net electricity generation from pre-existing power generation systems</t>
  </si>
  <si>
    <t>Project activity site</t>
  </si>
  <si>
    <t>Electricity meters</t>
  </si>
  <si>
    <t>date</t>
  </si>
  <si>
    <t xml:space="preserve">Total electricity produced by the project activity, including the electricity supplied to the grid and the electricity supplied to internal loads, in the project during the period (in year y ) </t>
  </si>
  <si>
    <t>Continuous measurement and at least monthly recording</t>
  </si>
  <si>
    <t>Applicable to hydro power project activities with a power density greater than 4 W/m2 and less than or equal to 10 W/m2</t>
  </si>
  <si>
    <t xml:space="preserve">Installed capacity of the hydro power plant after the implementation of the project activity   during the period (in year y ) </t>
  </si>
  <si>
    <t>W</t>
  </si>
  <si>
    <t>Project site</t>
  </si>
  <si>
    <t>Determine the installed capacity based on manufacturer’s specifications or commissioning data or recognized standards</t>
  </si>
  <si>
    <t>Once at the beginning of each crediting period</t>
  </si>
  <si>
    <r>
      <t>A</t>
    </r>
    <r>
      <rPr>
        <vertAlign val="subscript"/>
        <sz val="11"/>
        <rFont val="Arial"/>
        <family val="2"/>
      </rPr>
      <t>PJ</t>
    </r>
  </si>
  <si>
    <r>
      <t>m</t>
    </r>
    <r>
      <rPr>
        <vertAlign val="superscript"/>
        <sz val="11"/>
        <rFont val="Arial"/>
        <family val="2"/>
      </rPr>
      <t>2</t>
    </r>
  </si>
  <si>
    <t xml:space="preserve">Area of the single or multiple reservoirs measured in the surface of the water, after the implementation of the project activity, when the reservoir is full  during the period (in year y ) </t>
  </si>
  <si>
    <t>Measured from topographical surveys, maps, satellite pictures, etc</t>
  </si>
  <si>
    <t xml:space="preserve">Quantity of net electricity generation that is produced and fed into the grid  during the period p  (in year y ) </t>
  </si>
  <si>
    <r>
      <t>EF</t>
    </r>
    <r>
      <rPr>
        <vertAlign val="subscript"/>
        <sz val="11"/>
        <color rgb="FF000000"/>
        <rFont val="Arial"/>
        <family val="2"/>
      </rPr>
      <t>Elec</t>
    </r>
  </si>
  <si>
    <r>
      <t>EF</t>
    </r>
    <r>
      <rPr>
        <vertAlign val="subscript"/>
        <sz val="11"/>
        <rFont val="Arial"/>
        <family val="2"/>
      </rPr>
      <t>Res</t>
    </r>
  </si>
  <si>
    <t>kgCO2e/MWh</t>
  </si>
  <si>
    <r>
      <t>kgCO</t>
    </r>
    <r>
      <rPr>
        <vertAlign val="subscript"/>
        <sz val="11"/>
        <rFont val="Arial"/>
        <family val="2"/>
      </rPr>
      <t>2</t>
    </r>
    <r>
      <rPr>
        <sz val="11"/>
        <rFont val="Arial"/>
        <family val="2"/>
      </rPr>
      <t>e/MWh</t>
    </r>
  </si>
  <si>
    <t>Default emission factor for emissions from reservoirs</t>
  </si>
  <si>
    <t>CDM Methodology: ACM0002: Consolidated baseline methodology for grid-connected electricity generation from renewable sources. Version 20</t>
  </si>
  <si>
    <t>Hydro</t>
  </si>
  <si>
    <r>
      <t>EF</t>
    </r>
    <r>
      <rPr>
        <vertAlign val="subscript"/>
        <sz val="11"/>
        <color rgb="FF000000"/>
        <rFont val="Arial"/>
        <family val="2"/>
      </rPr>
      <t>Res</t>
    </r>
  </si>
  <si>
    <t xml:space="preserve">Quantity of net electricity generation supplied by the project plants/units to the grid  during the period p  (in year y ) </t>
  </si>
  <si>
    <r>
      <t>EG</t>
    </r>
    <r>
      <rPr>
        <vertAlign val="subscript"/>
        <sz val="11"/>
        <color rgb="FF000000"/>
        <rFont val="Arial"/>
        <family val="2"/>
      </rPr>
      <t>historical</t>
    </r>
  </si>
  <si>
    <t xml:space="preserve">Annual average historical net electricity generation from pre-existing power generation systems during the period (in year y ) </t>
  </si>
  <si>
    <r>
      <t>σ</t>
    </r>
    <r>
      <rPr>
        <vertAlign val="subscript"/>
        <sz val="11"/>
        <color rgb="FF000000"/>
        <rFont val="Arial"/>
        <family val="2"/>
      </rPr>
      <t>historical</t>
    </r>
  </si>
  <si>
    <t>Standard deviation of the annual average historical net electricity generation delivered to the grid by the existing renewable energy power plants/units that was operated at the project site prior to the implementation of the project activity  during the period p (in year y )</t>
  </si>
  <si>
    <r>
      <t>DATE</t>
    </r>
    <r>
      <rPr>
        <vertAlign val="subscript"/>
        <sz val="11"/>
        <color rgb="FF000000"/>
        <rFont val="Arial"/>
        <family val="2"/>
      </rPr>
      <t>BaselineRetrofit</t>
    </r>
  </si>
  <si>
    <t xml:space="preserve">The amount of time required to replace existing equipment in the absence of project activity (date). This parameter does not apply to restoration projects. (Rehabilitation)  during the period (in year y ) </t>
  </si>
  <si>
    <t>3.1 Greenfield power plants</t>
  </si>
  <si>
    <t>3.2 Retrofit , rehabilitation and replacement of an existing power for the generation of electricity from hydro, solar and wind power.</t>
  </si>
  <si>
    <t>3.3 Retrofit , rehabilitation and replacement of an existing power for the generation of electricity from biomass</t>
  </si>
  <si>
    <r>
      <t>The net amount of electricity sold into the grid in the absence of project activity requires a higher value between EG</t>
    </r>
    <r>
      <rPr>
        <vertAlign val="subscript"/>
        <sz val="11"/>
        <color rgb="FF000000"/>
        <rFont val="Arial"/>
        <family val="2"/>
      </rPr>
      <t>actual,y</t>
    </r>
    <r>
      <rPr>
        <sz val="11"/>
        <color indexed="8"/>
        <rFont val="Arial"/>
        <family val="2"/>
      </rPr>
      <t xml:space="preserve"> and EG</t>
    </r>
    <r>
      <rPr>
        <vertAlign val="subscript"/>
        <sz val="11"/>
        <color rgb="FF000000"/>
        <rFont val="Arial"/>
        <family val="2"/>
      </rPr>
      <t xml:space="preserve">estimated,y </t>
    </r>
    <r>
      <rPr>
        <sz val="11"/>
        <color indexed="8"/>
        <rFont val="Arial"/>
        <family val="2"/>
      </rPr>
      <t xml:space="preserve">during the period (in year y ) </t>
    </r>
  </si>
  <si>
    <t xml:space="preserve">Project emissions from electricity generation from hydro power with a large reservoir hydro plant during the period (in year y ) </t>
  </si>
  <si>
    <t xml:space="preserve">Project emissions from water reservoirs of hydropower plants   during the period (in year y ) </t>
  </si>
  <si>
    <r>
      <t>PE</t>
    </r>
    <r>
      <rPr>
        <vertAlign val="subscript"/>
        <sz val="11"/>
        <color rgb="FF000000"/>
        <rFont val="Arial"/>
        <family val="2"/>
      </rPr>
      <t>HP,y</t>
    </r>
  </si>
  <si>
    <t xml:space="preserve">Power density of the project activity  during the period p  (in year y ) </t>
  </si>
  <si>
    <r>
      <t>W/m</t>
    </r>
    <r>
      <rPr>
        <vertAlign val="superscript"/>
        <sz val="11"/>
        <color rgb="FF000000"/>
        <rFont val="Arial"/>
        <family val="2"/>
      </rPr>
      <t>2</t>
    </r>
  </si>
  <si>
    <t>PD</t>
  </si>
  <si>
    <t xml:space="preserve">Installed capacity of the hydropower plant after the implementation of the project activity  during the period p  (in year y ) </t>
  </si>
  <si>
    <r>
      <t>Cap</t>
    </r>
    <r>
      <rPr>
        <vertAlign val="subscript"/>
        <sz val="11"/>
        <color rgb="FF000000"/>
        <rFont val="Arial"/>
        <family val="2"/>
      </rPr>
      <t>PJ</t>
    </r>
  </si>
  <si>
    <r>
      <t>Installed capacity of the hydropower plant before the implementation of the project activity . For new hydropower plants, this value is zero</t>
    </r>
    <r>
      <rPr>
        <vertAlign val="subscript"/>
        <sz val="11"/>
        <color rgb="FF000000"/>
        <rFont val="Arial"/>
        <family val="2"/>
      </rPr>
      <t xml:space="preserve"> </t>
    </r>
    <r>
      <rPr>
        <sz val="11"/>
        <color indexed="8"/>
        <rFont val="Arial"/>
        <family val="2"/>
      </rPr>
      <t xml:space="preserve">during the period (in year y ) </t>
    </r>
  </si>
  <si>
    <r>
      <t>Cap</t>
    </r>
    <r>
      <rPr>
        <vertAlign val="subscript"/>
        <sz val="11"/>
        <color rgb="FF000000"/>
        <rFont val="Arial"/>
        <family val="2"/>
      </rPr>
      <t>BL</t>
    </r>
  </si>
  <si>
    <t xml:space="preserve">Area of the single or multiple reservoirs measured in the surface of the water, after the implementation of the project activity, when the reservoir is full  </t>
  </si>
  <si>
    <t>Area of the single or multiple reservoirs measured in the surface of the water, before the implementation of the project activity, when the reservoir is full . For new reservoirs, this value is zero</t>
  </si>
  <si>
    <r>
      <t>m</t>
    </r>
    <r>
      <rPr>
        <vertAlign val="superscript"/>
        <sz val="11"/>
        <color rgb="FF000000"/>
        <rFont val="Arial"/>
        <family val="2"/>
      </rPr>
      <t>2</t>
    </r>
  </si>
  <si>
    <r>
      <t>A</t>
    </r>
    <r>
      <rPr>
        <vertAlign val="subscript"/>
        <sz val="11"/>
        <color rgb="FF000000"/>
        <rFont val="Arial"/>
        <family val="2"/>
      </rPr>
      <t>PJ</t>
    </r>
  </si>
  <si>
    <r>
      <t>A</t>
    </r>
    <r>
      <rPr>
        <vertAlign val="subscript"/>
        <sz val="11"/>
        <color rgb="FF000000"/>
        <rFont val="Arial"/>
        <family val="2"/>
      </rPr>
      <t>BL</t>
    </r>
  </si>
  <si>
    <t>1) The power density (PD) of the project activity is calculated as follows:</t>
  </si>
  <si>
    <t>2) For hydropower project activities that result in new single or multiple reservoirs and hydropower project activities that result in the increase of single or multiple existing reservoirs, project proponents shall account for CH4 and CO2 emissions from the reservoirs, estimated as follows:</t>
  </si>
  <si>
    <t>Individual power plants included in integrated hydropower project</t>
  </si>
  <si>
    <t>i</t>
  </si>
  <si>
    <t>Individual reservoirs included in integrated hydropower project</t>
  </si>
  <si>
    <r>
      <t>∑Cap</t>
    </r>
    <r>
      <rPr>
        <vertAlign val="subscript"/>
        <sz val="11"/>
        <color rgb="FF000000"/>
        <rFont val="Arial"/>
        <family val="2"/>
      </rPr>
      <t>PJ</t>
    </r>
    <r>
      <rPr>
        <sz val="11"/>
        <color indexed="8"/>
        <rFont val="Arial"/>
        <family val="2"/>
      </rPr>
      <t>,i</t>
    </r>
  </si>
  <si>
    <r>
      <t>∑A</t>
    </r>
    <r>
      <rPr>
        <vertAlign val="subscript"/>
        <sz val="11"/>
        <color rgb="FF000000"/>
        <rFont val="Arial"/>
        <family val="2"/>
      </rPr>
      <t>PJ</t>
    </r>
    <r>
      <rPr>
        <sz val="11"/>
        <color indexed="8"/>
        <rFont val="Arial"/>
        <family val="2"/>
      </rPr>
      <t>,j</t>
    </r>
  </si>
  <si>
    <t>a.	For integrated hydropower project PD of the entire project is calculated as follows:</t>
  </si>
  <si>
    <t>b.	If the power density of the project activity using equation (7) or in case of integrated hydropower project using equation (8) is greater than 4 W/m2 and less than or equal to 10 W/m2</t>
  </si>
  <si>
    <t xml:space="preserve">Project emissions from water reservoirs  during the period p  (in year y ) </t>
  </si>
  <si>
    <r>
      <t>tCO</t>
    </r>
    <r>
      <rPr>
        <vertAlign val="subscript"/>
        <sz val="11"/>
        <color rgb="FF000000"/>
        <rFont val="Arial"/>
        <family val="2"/>
      </rPr>
      <t>2</t>
    </r>
    <r>
      <rPr>
        <sz val="11"/>
        <color indexed="8"/>
        <rFont val="Arial"/>
        <family val="2"/>
      </rPr>
      <t>e/y</t>
    </r>
  </si>
  <si>
    <r>
      <t>kgCO</t>
    </r>
    <r>
      <rPr>
        <vertAlign val="subscript"/>
        <sz val="11"/>
        <color rgb="FF000000"/>
        <rFont val="Arial"/>
        <family val="2"/>
      </rPr>
      <t>2</t>
    </r>
    <r>
      <rPr>
        <sz val="11"/>
        <color indexed="8"/>
        <rFont val="Arial"/>
        <family val="2"/>
      </rPr>
      <t>e/MWh</t>
    </r>
  </si>
  <si>
    <t xml:space="preserve">Total electricity produced by the project activity, including the electricity supplied to the grid and the electricity supplied to internal loads during the period p  (in year y ) </t>
  </si>
  <si>
    <r>
      <t>TEG</t>
    </r>
    <r>
      <rPr>
        <vertAlign val="subscript"/>
        <sz val="11"/>
        <color rgb="FF000000"/>
        <rFont val="Arial"/>
        <family val="2"/>
      </rPr>
      <t>y</t>
    </r>
  </si>
  <si>
    <t>c.	If the power density of the project activity is greater than 10 W/m2:</t>
  </si>
  <si>
    <t xml:space="preserve">Project Emission from electricity generation from biomass (In case of using fossil fuels due to project implementation) during the period (in year y ) </t>
  </si>
  <si>
    <t xml:space="preserve">Project Emission from electricity generation from biomass ( In the case of biomass from dedicated plantations) during the period (in year y ) </t>
  </si>
  <si>
    <r>
      <t xml:space="preserve">Leakage emissions (In the case of electricity generation from biomass) during the period </t>
    </r>
    <r>
      <rPr>
        <i/>
        <sz val="11"/>
        <color indexed="8"/>
        <rFont val="Arial"/>
        <family val="2"/>
      </rPr>
      <t>p</t>
    </r>
  </si>
  <si>
    <r>
      <t>kgCO2</t>
    </r>
    <r>
      <rPr>
        <vertAlign val="subscript"/>
        <sz val="11"/>
        <color rgb="FF000000"/>
        <rFont val="Arial"/>
        <family val="2"/>
      </rPr>
      <t>e</t>
    </r>
    <r>
      <rPr>
        <sz val="11"/>
        <color indexed="8"/>
        <rFont val="Arial"/>
        <family val="2"/>
      </rPr>
      <t>/MWh</t>
    </r>
  </si>
  <si>
    <r>
      <t>Monitoring Spreadsheet: JCM_TH_TVER-01-01_</t>
    </r>
    <r>
      <rPr>
        <sz val="11"/>
        <color rgb="FFFF0000"/>
        <rFont val="Arial"/>
        <family val="2"/>
      </rPr>
      <t>ver01.0</t>
    </r>
  </si>
  <si>
    <t>EGPJ,facility,y</t>
  </si>
  <si>
    <t>Quantity of net electricity generation supplied by the project plants/units to the grid  during the period p</t>
  </si>
  <si>
    <t>TEGy</t>
  </si>
  <si>
    <t xml:space="preserve">Total electricity produced by the project activity, including the electricity supplied to the grid and the electricity supplied to internal loads, in the project during the period </t>
  </si>
  <si>
    <r>
      <t>Cap</t>
    </r>
    <r>
      <rPr>
        <b/>
        <vertAlign val="subscript"/>
        <sz val="11"/>
        <color theme="0"/>
        <rFont val="Arial"/>
        <family val="2"/>
      </rPr>
      <t>PJ</t>
    </r>
  </si>
  <si>
    <t xml:space="preserve">Installed capacity of the hydro power plant after the implementation of the project activity   during the period </t>
  </si>
  <si>
    <r>
      <t>A</t>
    </r>
    <r>
      <rPr>
        <b/>
        <vertAlign val="subscript"/>
        <sz val="11"/>
        <color theme="0"/>
        <rFont val="Arial"/>
        <family val="2"/>
      </rPr>
      <t>PJ</t>
    </r>
  </si>
  <si>
    <t>Area of the single or multiple reservoirs measured in the surface of the water, after the implementation of the project activity, when the reservoir is full  during the period</t>
  </si>
  <si>
    <r>
      <t>m</t>
    </r>
    <r>
      <rPr>
        <b/>
        <vertAlign val="superscript"/>
        <sz val="11"/>
        <color rgb="FFFFFFFF"/>
        <rFont val="Arial"/>
        <family val="2"/>
      </rPr>
      <t>2</t>
    </r>
  </si>
  <si>
    <t>T-VER-P-TOOL-02-01 (Calculation Process Sheet) [Attachment to Project Design Document]</t>
  </si>
  <si>
    <t>1. Greenhouse gas emissions from the use of fossil fuels</t>
  </si>
  <si>
    <t>1.1 Project emissions from fossil fuel consumption</t>
  </si>
  <si>
    <t>Fuel type</t>
  </si>
  <si>
    <r>
      <t>tCO</t>
    </r>
    <r>
      <rPr>
        <vertAlign val="subscript"/>
        <sz val="11"/>
        <color rgb="FF000000"/>
        <rFont val="Arial"/>
        <family val="2"/>
      </rPr>
      <t>2</t>
    </r>
    <r>
      <rPr>
        <sz val="11"/>
        <color indexed="8"/>
        <rFont val="Arial"/>
        <family val="2"/>
      </rPr>
      <t>/year</t>
    </r>
  </si>
  <si>
    <r>
      <t>PE</t>
    </r>
    <r>
      <rPr>
        <vertAlign val="subscript"/>
        <sz val="16"/>
        <color theme="1"/>
        <rFont val="Browallia New"/>
        <family val="2"/>
      </rPr>
      <t>FF,j,y</t>
    </r>
  </si>
  <si>
    <t>Quantity of fuel type i combusted in process j in the year y (mass or volume unit/y)</t>
  </si>
  <si>
    <t>unit/y</t>
  </si>
  <si>
    <r>
      <t>FC</t>
    </r>
    <r>
      <rPr>
        <vertAlign val="subscript"/>
        <sz val="16"/>
        <color theme="1"/>
        <rFont val="Browallia New"/>
        <family val="2"/>
      </rPr>
      <t>i,j,y</t>
    </r>
  </si>
  <si>
    <r>
      <t>CO</t>
    </r>
    <r>
      <rPr>
        <vertAlign val="subscript"/>
        <sz val="11"/>
        <color rgb="FF000000"/>
        <rFont val="Arial"/>
        <family val="2"/>
      </rPr>
      <t>2</t>
    </r>
    <r>
      <rPr>
        <sz val="11"/>
        <color indexed="8"/>
        <rFont val="Arial"/>
        <family val="2"/>
      </rPr>
      <t xml:space="preserve"> emission coefficient of fuel type i in the year y (tCO</t>
    </r>
    <r>
      <rPr>
        <vertAlign val="subscript"/>
        <sz val="11"/>
        <color rgb="FF000000"/>
        <rFont val="Arial"/>
        <family val="2"/>
      </rPr>
      <t>2</t>
    </r>
    <r>
      <rPr>
        <sz val="11"/>
        <color indexed="8"/>
        <rFont val="Arial"/>
        <family val="2"/>
      </rPr>
      <t xml:space="preserve">/mass or volume unit) </t>
    </r>
  </si>
  <si>
    <r>
      <t>COEF</t>
    </r>
    <r>
      <rPr>
        <vertAlign val="subscript"/>
        <sz val="16"/>
        <color theme="1"/>
        <rFont val="Browallia New"/>
        <family val="2"/>
      </rPr>
      <t>i,y</t>
    </r>
  </si>
  <si>
    <t>Fuel types combusted in process j in the year y</t>
  </si>
  <si>
    <t>1.2 Leakage emissions</t>
  </si>
  <si>
    <r>
      <t>LE</t>
    </r>
    <r>
      <rPr>
        <vertAlign val="subscript"/>
        <sz val="16"/>
        <color theme="1"/>
        <rFont val="Browallia New"/>
        <family val="2"/>
      </rPr>
      <t>FF,y</t>
    </r>
  </si>
  <si>
    <t>Leakage emissions in year y</t>
  </si>
  <si>
    <t>Amount of fossil fuel type i used to transport biomass in the year y (mass or volume unit/y)</t>
  </si>
  <si>
    <r>
      <t>FC</t>
    </r>
    <r>
      <rPr>
        <vertAlign val="subscript"/>
        <sz val="16"/>
        <color theme="1"/>
        <rFont val="Browallia New"/>
        <family val="2"/>
      </rPr>
      <t>TR,i,y</t>
    </r>
  </si>
  <si>
    <r>
      <t>tCO</t>
    </r>
    <r>
      <rPr>
        <vertAlign val="subscript"/>
        <sz val="11"/>
        <color rgb="FF000000"/>
        <rFont val="Arial"/>
        <family val="2"/>
      </rPr>
      <t>2</t>
    </r>
    <r>
      <rPr>
        <sz val="11"/>
        <color indexed="8"/>
        <rFont val="Arial"/>
        <family val="2"/>
      </rPr>
      <t>/unit</t>
    </r>
  </si>
  <si>
    <r>
      <t>1.3 The CO</t>
    </r>
    <r>
      <rPr>
        <vertAlign val="subscript"/>
        <sz val="11"/>
        <color rgb="FF000000"/>
        <rFont val="Arial"/>
        <family val="2"/>
      </rPr>
      <t>2</t>
    </r>
    <r>
      <rPr>
        <sz val="11"/>
        <color indexed="8"/>
        <rFont val="Arial"/>
        <family val="2"/>
      </rPr>
      <t xml:space="preserve"> emission coefficient</t>
    </r>
  </si>
  <si>
    <t>Option 1: The CO2 emission coefficient COEFi,y is calculated based on the chemical composition of the fossil fuel type i,</t>
  </si>
  <si>
    <t xml:space="preserve">Case 1: If FCi,j,y and FCTR,i,y are measured in a mass unit:
</t>
  </si>
  <si>
    <t>Weighted average mass fraction of carbon in fuel type i in year y (tC/mass unit of the fuel)</t>
  </si>
  <si>
    <t>tC/unit</t>
  </si>
  <si>
    <r>
      <t>w</t>
    </r>
    <r>
      <rPr>
        <vertAlign val="subscript"/>
        <sz val="16"/>
        <color theme="1"/>
        <rFont val="Browallia New"/>
        <family val="2"/>
      </rPr>
      <t>C,i,y</t>
    </r>
  </si>
  <si>
    <r>
      <t>р</t>
    </r>
    <r>
      <rPr>
        <vertAlign val="subscript"/>
        <sz val="16"/>
        <color theme="1"/>
        <rFont val="Tahoma"/>
        <family val="2"/>
      </rPr>
      <t>i,y</t>
    </r>
  </si>
  <si>
    <r>
      <t>Option 2: The CO</t>
    </r>
    <r>
      <rPr>
        <vertAlign val="subscript"/>
        <sz val="11"/>
        <color rgb="FF000000"/>
        <rFont val="Arial"/>
        <family val="2"/>
      </rPr>
      <t>2</t>
    </r>
    <r>
      <rPr>
        <sz val="11"/>
        <color indexed="8"/>
        <rFont val="Arial"/>
        <family val="2"/>
      </rPr>
      <t xml:space="preserve"> emission coefficient COEF</t>
    </r>
    <r>
      <rPr>
        <vertAlign val="subscript"/>
        <sz val="11"/>
        <color rgb="FF000000"/>
        <rFont val="Arial"/>
        <family val="2"/>
      </rPr>
      <t>i,y</t>
    </r>
    <r>
      <rPr>
        <sz val="11"/>
        <color indexed="8"/>
        <rFont val="Arial"/>
        <family val="2"/>
      </rPr>
      <t xml:space="preserve"> is calculated based on net calorific value and CO</t>
    </r>
    <r>
      <rPr>
        <vertAlign val="subscript"/>
        <sz val="11"/>
        <color rgb="FF000000"/>
        <rFont val="Arial"/>
        <family val="2"/>
      </rPr>
      <t>2</t>
    </r>
    <r>
      <rPr>
        <sz val="11"/>
        <color indexed="8"/>
        <rFont val="Arial"/>
        <family val="2"/>
      </rPr>
      <t xml:space="preserve"> emission factor of the fuel type i,</t>
    </r>
  </si>
  <si>
    <t>Weighted average net calorific value of the fuel type i in year y (GJ/mass or volume unit)</t>
  </si>
  <si>
    <t>GJ/unit</t>
  </si>
  <si>
    <r>
      <t>NCV</t>
    </r>
    <r>
      <rPr>
        <vertAlign val="subscript"/>
        <sz val="16"/>
        <color theme="1"/>
        <rFont val="Browallia New"/>
        <family val="2"/>
      </rPr>
      <t>i,y</t>
    </r>
  </si>
  <si>
    <t xml:space="preserve">Emission reductions during the period  (in year y ) </t>
  </si>
  <si>
    <r>
      <t xml:space="preserve">Reference emissions during the period </t>
    </r>
    <r>
      <rPr>
        <i/>
        <sz val="11"/>
        <color indexed="8"/>
        <rFont val="Arial"/>
        <family val="2"/>
      </rPr>
      <t xml:space="preserve"> </t>
    </r>
    <r>
      <rPr>
        <sz val="11"/>
        <color rgb="FF000000"/>
        <rFont val="Arial"/>
        <family val="2"/>
      </rPr>
      <t xml:space="preserve">(in year y ) </t>
    </r>
  </si>
  <si>
    <t>REy</t>
  </si>
  <si>
    <r>
      <rPr>
        <sz val="11"/>
        <color indexed="8"/>
        <rFont val="Arial"/>
        <family val="2"/>
      </rPr>
      <t>EG</t>
    </r>
    <r>
      <rPr>
        <vertAlign val="subscript"/>
        <sz val="11"/>
        <color indexed="8"/>
        <rFont val="Arial"/>
        <family val="2"/>
      </rPr>
      <t>PJ,y</t>
    </r>
  </si>
  <si>
    <r>
      <t>EG</t>
    </r>
    <r>
      <rPr>
        <vertAlign val="subscript"/>
        <sz val="11"/>
        <color rgb="FF000000"/>
        <rFont val="Arial"/>
        <family val="2"/>
      </rPr>
      <t>PJ,facility,y</t>
    </r>
  </si>
  <si>
    <t xml:space="preserve">Baseline emissions during the period  (in year y ) </t>
  </si>
  <si>
    <t xml:space="preserve">Quantity of net electricity generation that is produced and fed into the grid  during the period   (in year y ) </t>
  </si>
  <si>
    <r>
      <t>BE</t>
    </r>
    <r>
      <rPr>
        <vertAlign val="subscript"/>
        <sz val="11"/>
        <color indexed="8"/>
        <rFont val="Arial"/>
        <family val="2"/>
      </rPr>
      <t>y</t>
    </r>
  </si>
  <si>
    <t xml:space="preserve">Quantity of net electricity generation supplied by the project plants/units to the grid  during the period (in year y ) </t>
  </si>
  <si>
    <r>
      <t xml:space="preserve">Table 5: Parameters to be monitored </t>
    </r>
    <r>
      <rPr>
        <b/>
        <i/>
        <sz val="11"/>
        <color indexed="8"/>
        <rFont val="Arial"/>
        <family val="2"/>
      </rPr>
      <t>ex post</t>
    </r>
    <r>
      <rPr>
        <b/>
        <sz val="11"/>
        <color indexed="8"/>
        <rFont val="Arial"/>
        <family val="2"/>
      </rPr>
      <t xml:space="preserve"> (Project Emissions)</t>
    </r>
  </si>
  <si>
    <r>
      <t>TEG</t>
    </r>
    <r>
      <rPr>
        <vertAlign val="subscript"/>
        <sz val="11"/>
        <rFont val="Arial"/>
        <family val="2"/>
      </rPr>
      <t>y</t>
    </r>
  </si>
  <si>
    <r>
      <t>Cap</t>
    </r>
    <r>
      <rPr>
        <vertAlign val="subscript"/>
        <sz val="11"/>
        <rFont val="Arial"/>
        <family val="2"/>
      </rPr>
      <t>PJ</t>
    </r>
  </si>
  <si>
    <r>
      <t xml:space="preserve">Table 6: Project-specific parameters to be fixed </t>
    </r>
    <r>
      <rPr>
        <b/>
        <i/>
        <sz val="11"/>
        <color indexed="8"/>
        <rFont val="Arial"/>
        <family val="2"/>
      </rPr>
      <t>ex ante</t>
    </r>
    <r>
      <rPr>
        <b/>
        <sz val="11"/>
        <color indexed="8"/>
        <rFont val="Arial"/>
        <family val="2"/>
      </rPr>
      <t xml:space="preserve"> (Project Emissions)</t>
    </r>
  </si>
  <si>
    <t>(1)</t>
  </si>
  <si>
    <r>
      <t>See 5.2 Calculation of EG</t>
    </r>
    <r>
      <rPr>
        <vertAlign val="subscript"/>
        <sz val="11"/>
        <color rgb="FF000000"/>
        <rFont val="Arial"/>
        <family val="2"/>
      </rPr>
      <t>historical</t>
    </r>
    <r>
      <rPr>
        <sz val="11"/>
        <color indexed="8"/>
        <rFont val="Arial"/>
        <family val="2"/>
      </rPr>
      <t xml:space="preserve"> Meth01_01)</t>
    </r>
  </si>
  <si>
    <r>
      <t>See 5.3 Calculation of DATE</t>
    </r>
    <r>
      <rPr>
        <vertAlign val="subscript"/>
        <sz val="11"/>
        <color rgb="FF000000"/>
        <rFont val="Arial"/>
        <family val="2"/>
      </rPr>
      <t>BaselineRetrofit</t>
    </r>
    <r>
      <rPr>
        <sz val="11"/>
        <color indexed="8"/>
        <rFont val="Arial"/>
        <family val="2"/>
      </rPr>
      <t xml:space="preserve"> Meth01_01)</t>
    </r>
  </si>
  <si>
    <r>
      <t>EG</t>
    </r>
    <r>
      <rPr>
        <vertAlign val="subscript"/>
        <sz val="11"/>
        <color rgb="FF000000"/>
        <rFont val="Arial"/>
        <family val="2"/>
      </rPr>
      <t>BL,retrofit,y</t>
    </r>
  </si>
  <si>
    <r>
      <t>EG</t>
    </r>
    <r>
      <rPr>
        <vertAlign val="subscript"/>
        <sz val="11"/>
        <color rgb="FF000000"/>
        <rFont val="Arial"/>
        <family val="2"/>
      </rPr>
      <t>histricaly</t>
    </r>
  </si>
  <si>
    <r>
      <t>EG</t>
    </r>
    <r>
      <rPr>
        <vertAlign val="subscript"/>
        <sz val="11"/>
        <color rgb="FF000000"/>
        <rFont val="Arial"/>
        <family val="2"/>
      </rPr>
      <t>estimated,y</t>
    </r>
  </si>
  <si>
    <r>
      <t xml:space="preserve">Project emissions during the period </t>
    </r>
    <r>
      <rPr>
        <sz val="11"/>
        <color rgb="FF000000"/>
        <rFont val="Arial"/>
        <family val="2"/>
      </rPr>
      <t xml:space="preserve">(in year y ) </t>
    </r>
  </si>
  <si>
    <t>Project emissions from fossil fuel consumption in process j in the year y</t>
  </si>
  <si>
    <r>
      <t>Case 2: If FCi,j,y and FC</t>
    </r>
    <r>
      <rPr>
        <vertAlign val="subscript"/>
        <sz val="11"/>
        <color rgb="FFFF0000"/>
        <rFont val="Arial"/>
        <family val="2"/>
      </rPr>
      <t>TR,i,y</t>
    </r>
    <r>
      <rPr>
        <sz val="11"/>
        <color rgb="FFFF0000"/>
        <rFont val="Arial"/>
        <family val="2"/>
      </rPr>
      <t xml:space="preserve"> are measured in a volume unit:
</t>
    </r>
  </si>
  <si>
    <r>
      <t>CO</t>
    </r>
    <r>
      <rPr>
        <vertAlign val="subscript"/>
        <sz val="11"/>
        <color rgb="FF000000"/>
        <rFont val="Arial"/>
        <family val="2"/>
      </rPr>
      <t>2</t>
    </r>
    <r>
      <rPr>
        <sz val="11"/>
        <color indexed="8"/>
        <rFont val="Arial"/>
        <family val="2"/>
      </rPr>
      <t xml:space="preserve"> emission coefficient of fuel type i in the year y (tCO</t>
    </r>
    <r>
      <rPr>
        <vertAlign val="subscript"/>
        <sz val="11"/>
        <color rgb="FF000000"/>
        <rFont val="Arial"/>
        <family val="2"/>
      </rPr>
      <t>2</t>
    </r>
    <r>
      <rPr>
        <sz val="11"/>
        <color indexed="8"/>
        <rFont val="Arial"/>
        <family val="2"/>
      </rPr>
      <t xml:space="preserve">/volume unit) </t>
    </r>
  </si>
  <si>
    <r>
      <t>tCO</t>
    </r>
    <r>
      <rPr>
        <vertAlign val="subscript"/>
        <sz val="11"/>
        <color rgb="FF000000"/>
        <rFont val="Arial"/>
        <family val="2"/>
      </rPr>
      <t>2</t>
    </r>
    <r>
      <rPr>
        <sz val="11"/>
        <color indexed="8"/>
        <rFont val="Arial"/>
        <family val="2"/>
      </rPr>
      <t>/volume unit</t>
    </r>
  </si>
  <si>
    <t>Weighted average density of fuel type i in year y (volume unit of the fuel)</t>
  </si>
  <si>
    <t>tC/volume unit</t>
  </si>
  <si>
    <t xml:space="preserve">Weighted average CO2 emission factor of fuel type i in year y </t>
  </si>
  <si>
    <r>
      <t>tCO</t>
    </r>
    <r>
      <rPr>
        <vertAlign val="subscript"/>
        <sz val="11"/>
        <color rgb="FF000000"/>
        <rFont val="Arial"/>
        <family val="2"/>
      </rPr>
      <t>2</t>
    </r>
    <r>
      <rPr>
        <sz val="11"/>
        <color indexed="8"/>
        <rFont val="Arial"/>
        <family val="2"/>
      </rPr>
      <t>/GJ</t>
    </r>
  </si>
  <si>
    <r>
      <t>EF</t>
    </r>
    <r>
      <rPr>
        <vertAlign val="subscript"/>
        <sz val="11"/>
        <color rgb="FF000000"/>
        <rFont val="Arial"/>
        <family val="2"/>
      </rPr>
      <t>CO2,i,y</t>
    </r>
  </si>
  <si>
    <t>***หมายเหตุ: Monitoring Plan Sheet ถูกออกแบบให้ทำงานเป็นรายปี กรณีที่การดำเนินงานครอบคุลมมากกว่า 1 ปี จำเป็นต้องเพิ่ม Sheet  นี้แยกเป็นรายปี</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</si>
</sst>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87" formatCode="0.00_ "/>
    <numFmt numFmtId="188" formatCode="0.000_ "/>
    <numFmt numFmtId="189" formatCode="#,##0.00_ ;[Red]\-#,##0.00\ "/>
    <numFmt numFmtId="190" formatCode="#,##0.0_ "/>
    <numFmt numFmtId="191" formatCode="0.0000_ "/>
    <numFmt numFmtId="192" formatCode="0.0_ "/>
  </numFmts>
  <fonts count="48">
    <font>
      <sz val="11"/>
      <color theme="1"/>
      <name val="Tahoma"/>
      <family val="3"/>
      <charset val="128"/>
      <scheme val="minor"/>
    </font>
    <font>
      <sz val="11"/>
      <color indexed="8"/>
      <name val="ＭＳ Ｐゴシック"/>
      <family val="3"/>
      <charset val="128"/>
    </font>
    <font>
      <sz val="6"/>
      <name val="ＭＳ Ｐゴシック"/>
      <family val="3"/>
      <charset val="128"/>
    </font>
    <font>
      <sz val="11"/>
      <color indexed="8"/>
      <name val="Arial"/>
      <family val="2"/>
    </font>
    <font>
      <vertAlign val="subscript"/>
      <sz val="11"/>
      <color indexed="8"/>
      <name val="Arial"/>
      <family val="2"/>
    </font>
    <font>
      <b/>
      <sz val="11"/>
      <color indexed="9"/>
      <name val="Arial"/>
      <family val="2"/>
    </font>
    <font>
      <b/>
      <sz val="11"/>
      <color indexed="8"/>
      <name val="Arial"/>
      <family val="2"/>
    </font>
    <font>
      <sz val="11"/>
      <name val="Arial"/>
      <family val="2"/>
    </font>
    <font>
      <b/>
      <sz val="12"/>
      <color indexed="9"/>
      <name val="Arial"/>
      <family val="2"/>
    </font>
    <font>
      <sz val="11"/>
      <color theme="1"/>
      <name val="Tahoma"/>
      <family val="3"/>
      <charset val="128"/>
      <scheme val="minor"/>
    </font>
    <font>
      <i/>
      <sz val="11"/>
      <color indexed="8"/>
      <name val="Arial"/>
      <family val="2"/>
    </font>
    <font>
      <sz val="6"/>
      <name val="Tahoma"/>
      <family val="3"/>
      <charset val="128"/>
      <scheme val="minor"/>
    </font>
    <font>
      <b/>
      <sz val="11"/>
      <color theme="0"/>
      <name val="Arial"/>
      <family val="2"/>
    </font>
    <font>
      <sz val="11"/>
      <color theme="1"/>
      <name val="Arial"/>
      <family val="2"/>
    </font>
    <font>
      <b/>
      <i/>
      <sz val="11"/>
      <color indexed="8"/>
      <name val="Arial"/>
      <family val="2"/>
    </font>
    <font>
      <vertAlign val="subscript"/>
      <sz val="11"/>
      <name val="Arial"/>
      <family val="2"/>
    </font>
    <font>
      <b/>
      <vertAlign val="subscript"/>
      <sz val="11"/>
      <color indexed="8"/>
      <name val="Arial"/>
      <family val="2"/>
    </font>
    <font>
      <b/>
      <vertAlign val="subscript"/>
      <sz val="11"/>
      <color indexed="9"/>
      <name val="Arial"/>
      <family val="2"/>
    </font>
    <font>
      <sz val="11"/>
      <color indexed="10"/>
      <name val="Arial"/>
      <family val="2"/>
    </font>
    <font>
      <sz val="11"/>
      <color rgb="FFFF0000"/>
      <name val="Arial"/>
      <family val="2"/>
    </font>
    <font>
      <b/>
      <sz val="16"/>
      <color rgb="FF0000CC"/>
      <name val="BrowalliaUPC"/>
      <family val="2"/>
    </font>
    <font>
      <sz val="16"/>
      <color theme="1"/>
      <name val="BrowalliaUPC"/>
      <family val="2"/>
    </font>
    <font>
      <b/>
      <vertAlign val="subscript"/>
      <sz val="16"/>
      <color indexed="12"/>
      <name val="BrowalliaUPC"/>
      <family val="2"/>
    </font>
    <font>
      <b/>
      <sz val="16"/>
      <color rgb="FFC00000"/>
      <name val="BrowalliaUPC"/>
      <family val="2"/>
    </font>
    <font>
      <b/>
      <vertAlign val="subscript"/>
      <sz val="16"/>
      <color indexed="60"/>
      <name val="BrowalliaUPC"/>
      <family val="2"/>
    </font>
    <font>
      <b/>
      <sz val="16"/>
      <color indexed="60"/>
      <name val="BrowalliaUPC"/>
      <family val="2"/>
    </font>
    <font>
      <sz val="16"/>
      <color rgb="FF0000CC"/>
      <name val="BrowalliaUPC"/>
      <family val="2"/>
    </font>
    <font>
      <vertAlign val="subscript"/>
      <sz val="16"/>
      <color indexed="12"/>
      <name val="BrowalliaUPC"/>
      <family val="2"/>
    </font>
    <font>
      <sz val="16"/>
      <color rgb="FFC00000"/>
      <name val="BrowalliaUPC"/>
      <family val="2"/>
    </font>
    <font>
      <vertAlign val="subscript"/>
      <sz val="16"/>
      <color indexed="60"/>
      <name val="BrowalliaUPC"/>
      <family val="2"/>
    </font>
    <font>
      <sz val="16"/>
      <color indexed="60"/>
      <name val="BrowalliaUPC"/>
      <family val="2"/>
    </font>
    <font>
      <b/>
      <sz val="10"/>
      <color rgb="FF0000CC"/>
      <name val="BrowalliaUPC"/>
      <family val="2"/>
    </font>
    <font>
      <b/>
      <sz val="10"/>
      <color theme="1"/>
      <name val="BrowalliaUPC"/>
      <family val="2"/>
    </font>
    <font>
      <sz val="10"/>
      <color theme="1"/>
      <name val="BrowalliaUPC"/>
      <family val="2"/>
    </font>
    <font>
      <b/>
      <sz val="22"/>
      <color rgb="FFC00000"/>
      <name val="BrowalliaUPC"/>
      <family val="2"/>
    </font>
    <font>
      <sz val="16"/>
      <color theme="1"/>
      <name val="Browallia New"/>
      <family val="2"/>
    </font>
    <font>
      <vertAlign val="subscript"/>
      <sz val="16"/>
      <color theme="1"/>
      <name val="Browallia New"/>
      <family val="2"/>
    </font>
    <font>
      <vertAlign val="subscript"/>
      <sz val="18"/>
      <name val="Arial"/>
      <family val="2"/>
    </font>
    <font>
      <vertAlign val="subscript"/>
      <sz val="11"/>
      <color rgb="FF000000"/>
      <name val="Arial"/>
      <family val="2"/>
    </font>
    <font>
      <b/>
      <u/>
      <sz val="11"/>
      <name val="Arial"/>
      <family val="2"/>
    </font>
    <font>
      <vertAlign val="superscript"/>
      <sz val="11"/>
      <name val="Arial"/>
      <family val="2"/>
    </font>
    <font>
      <b/>
      <vertAlign val="subscript"/>
      <sz val="11"/>
      <color theme="0"/>
      <name val="Arial"/>
      <family val="2"/>
    </font>
    <font>
      <vertAlign val="superscript"/>
      <sz val="11"/>
      <color rgb="FF000000"/>
      <name val="Arial"/>
      <family val="2"/>
    </font>
    <font>
      <b/>
      <vertAlign val="superscript"/>
      <sz val="11"/>
      <color rgb="FFFFFFFF"/>
      <name val="Arial"/>
      <family val="2"/>
    </font>
    <font>
      <sz val="16"/>
      <color theme="1"/>
      <name val="Tahoma"/>
      <family val="2"/>
    </font>
    <font>
      <vertAlign val="subscript"/>
      <sz val="16"/>
      <color theme="1"/>
      <name val="Tahoma"/>
      <family val="2"/>
    </font>
    <font>
      <sz val="11"/>
      <color rgb="FF000000"/>
      <name val="Arial"/>
      <family val="2"/>
    </font>
    <font>
      <vertAlign val="subscript"/>
      <sz val="11"/>
      <color rgb="FFFF0000"/>
      <name val="Arial"/>
      <family val="2"/>
    </font>
  </fonts>
  <fills count="14">
    <fill>
      <patternFill patternType="none"/>
    </fill>
    <fill>
      <patternFill patternType="gray125"/>
    </fill>
    <fill>
      <patternFill patternType="solid">
        <fgColor indexed="9"/>
        <bgColor indexed="64"/>
      </patternFill>
    </fill>
    <fill>
      <patternFill patternType="solid">
        <fgColor theme="9" tint="0.59999389629810485"/>
        <bgColor indexed="65"/>
      </patternFill>
    </fill>
    <fill>
      <patternFill patternType="solid">
        <fgColor theme="3" tint="-0.499984740745262"/>
        <bgColor indexed="64"/>
      </patternFill>
    </fill>
    <fill>
      <patternFill patternType="solid">
        <fgColor theme="3" tint="-0.24994659260841701"/>
        <bgColor indexed="64"/>
      </patternFill>
    </fill>
    <fill>
      <patternFill patternType="solid">
        <fgColor theme="3" tint="0.79998168889431442"/>
        <bgColor indexed="64"/>
      </patternFill>
    </fill>
    <fill>
      <patternFill patternType="solid">
        <fgColor theme="3" tint="0.59996337778862885"/>
        <bgColor indexed="64"/>
      </patternFill>
    </fill>
    <fill>
      <patternFill patternType="solid">
        <fgColor theme="5" tint="0.79998168889431442"/>
        <bgColor indexed="64"/>
      </patternFill>
    </fill>
    <fill>
      <patternFill patternType="solid">
        <fgColor theme="3" tint="-0.249977111117893"/>
        <bgColor indexed="64"/>
      </patternFill>
    </fill>
    <fill>
      <patternFill patternType="solid">
        <fgColor rgb="FFC5D9F1"/>
        <bgColor indexed="64"/>
      </patternFill>
    </fill>
    <fill>
      <patternFill patternType="solid">
        <fgColor rgb="FFF2DCDB"/>
        <bgColor indexed="64"/>
      </patternFill>
    </fill>
    <fill>
      <patternFill patternType="solid">
        <fgColor theme="5" tint="0.59999389629810485"/>
        <bgColor indexed="64"/>
      </patternFill>
    </fill>
    <fill>
      <patternFill patternType="solid">
        <fgColor theme="2"/>
        <bgColor indexed="64"/>
      </patternFill>
    </fill>
  </fills>
  <borders count="29">
    <border>
      <left/>
      <right/>
      <top/>
      <bottom/>
      <diagonal/>
    </border>
    <border>
      <left style="thin">
        <color indexed="23"/>
      </left>
      <right style="thin">
        <color indexed="23"/>
      </right>
      <top style="thin">
        <color indexed="23"/>
      </top>
      <bottom style="thin">
        <color indexed="23"/>
      </bottom>
      <diagonal/>
    </border>
    <border>
      <left/>
      <right style="thin">
        <color indexed="23"/>
      </right>
      <top style="thin">
        <color indexed="23"/>
      </top>
      <bottom style="thin">
        <color indexed="23"/>
      </bottom>
      <diagonal/>
    </border>
    <border>
      <left style="thin">
        <color indexed="23"/>
      </left>
      <right style="thin">
        <color indexed="23"/>
      </right>
      <top style="thin">
        <color indexed="23"/>
      </top>
      <bottom/>
      <diagonal/>
    </border>
    <border>
      <left style="medium">
        <color rgb="FFFF0000"/>
      </left>
      <right style="thin">
        <color indexed="23"/>
      </right>
      <top style="medium">
        <color rgb="FFFF0000"/>
      </top>
      <bottom style="medium">
        <color rgb="FFFF0000"/>
      </bottom>
      <diagonal/>
    </border>
    <border>
      <left style="thin">
        <color indexed="23"/>
      </left>
      <right style="medium">
        <color rgb="FFFF0000"/>
      </right>
      <top style="medium">
        <color rgb="FFFF0000"/>
      </top>
      <bottom style="medium">
        <color rgb="FFFF0000"/>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style="thin">
        <color theme="1" tint="0.34998626667073579"/>
      </right>
      <top/>
      <bottom style="thin">
        <color theme="1" tint="0.34998626667073579"/>
      </bottom>
      <diagonal/>
    </border>
    <border>
      <left style="thin">
        <color theme="1" tint="0.34998626667073579"/>
      </left>
      <right style="thin">
        <color theme="1" tint="0.34998626667073579"/>
      </right>
      <top/>
      <bottom/>
      <diagonal/>
    </border>
    <border>
      <left style="medium">
        <color rgb="FFFF0000"/>
      </left>
      <right style="medium">
        <color rgb="FFFF0000"/>
      </right>
      <top style="medium">
        <color rgb="FFFF0000"/>
      </top>
      <bottom style="medium">
        <color rgb="FFFF0000"/>
      </bottom>
      <diagonal/>
    </border>
    <border>
      <left style="thin">
        <color indexed="64"/>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theme="1" tint="0.34998626667073579"/>
      </right>
      <top style="thin">
        <color auto="1"/>
      </top>
      <bottom style="thin">
        <color auto="1"/>
      </bottom>
      <diagonal/>
    </border>
    <border>
      <left/>
      <right/>
      <top style="thin">
        <color theme="1" tint="0.34998626667073579"/>
      </top>
      <bottom style="thin">
        <color theme="1" tint="0.34998626667073579"/>
      </bottom>
      <diagonal/>
    </border>
    <border>
      <left style="thin">
        <color indexed="23"/>
      </left>
      <right style="thin">
        <color indexed="23"/>
      </right>
      <top style="thin">
        <color indexed="23"/>
      </top>
      <bottom style="thin">
        <color indexed="23"/>
      </bottom>
      <diagonal/>
    </border>
    <border>
      <left style="thin">
        <color indexed="23"/>
      </left>
      <right style="thin">
        <color indexed="23"/>
      </right>
      <top style="thin">
        <color indexed="23"/>
      </top>
      <bottom/>
      <diagonal/>
    </border>
    <border>
      <left style="thin">
        <color indexed="64"/>
      </left>
      <right style="thin">
        <color indexed="64"/>
      </right>
      <top style="thin">
        <color indexed="64"/>
      </top>
      <bottom style="thin">
        <color indexed="64"/>
      </bottom>
      <diagonal/>
    </border>
    <border>
      <left/>
      <right style="thin">
        <color indexed="23"/>
      </right>
      <top style="thin">
        <color indexed="23"/>
      </top>
      <bottom style="thin">
        <color indexed="23"/>
      </bottom>
      <diagonal/>
    </border>
    <border>
      <left/>
      <right/>
      <top style="thin">
        <color theme="1" tint="0.34998626667073579"/>
      </top>
      <bottom/>
      <diagonal/>
    </border>
    <border>
      <left/>
      <right style="thin">
        <color theme="1" tint="0.34998626667073579"/>
      </right>
      <top style="thin">
        <color theme="1" tint="0.34998626667073579"/>
      </top>
      <bottom/>
      <diagonal/>
    </border>
    <border>
      <left style="thin">
        <color theme="1" tint="0.34998626667073579"/>
      </left>
      <right/>
      <top/>
      <bottom/>
      <diagonal/>
    </border>
    <border>
      <left/>
      <right style="thin">
        <color auto="1"/>
      </right>
      <top/>
      <bottom/>
      <diagonal/>
    </border>
    <border>
      <left style="thin">
        <color theme="1" tint="0.34998626667073579"/>
      </left>
      <right/>
      <top style="thin">
        <color theme="1" tint="0.34998626667073579"/>
      </top>
      <bottom/>
      <diagonal/>
    </border>
    <border>
      <left/>
      <right/>
      <top style="thin">
        <color indexed="23"/>
      </top>
      <bottom/>
      <diagonal/>
    </border>
  </borders>
  <cellStyleXfs count="3">
    <xf numFmtId="0" fontId="0" fillId="0" borderId="0">
      <alignment vertical="center"/>
    </xf>
    <xf numFmtId="0" fontId="9" fillId="3" borderId="0" applyNumberFormat="0" applyBorder="0" applyAlignment="0" applyProtection="0">
      <alignment vertical="center"/>
    </xf>
    <xf numFmtId="38" fontId="1" fillId="0" borderId="0" applyFont="0" applyFill="0" applyBorder="0" applyAlignment="0" applyProtection="0">
      <alignment vertical="center"/>
    </xf>
  </cellStyleXfs>
  <cellXfs count="132">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6" fillId="0" borderId="0" xfId="0" applyFont="1">
      <alignment vertical="center"/>
    </xf>
    <xf numFmtId="0" fontId="7" fillId="0" borderId="0" xfId="0" applyFont="1">
      <alignment vertical="center"/>
    </xf>
    <xf numFmtId="0" fontId="7" fillId="0" borderId="0" xfId="0" applyFont="1" applyAlignment="1">
      <alignment horizontal="left" vertical="center"/>
    </xf>
    <xf numFmtId="0" fontId="3" fillId="0" borderId="0" xfId="0" applyFont="1" applyAlignment="1">
      <alignment vertical="center" wrapText="1"/>
    </xf>
    <xf numFmtId="38" fontId="3" fillId="0" borderId="0" xfId="2" applyFont="1">
      <alignment vertical="center"/>
    </xf>
    <xf numFmtId="0" fontId="3" fillId="0" borderId="0" xfId="0" applyFont="1" applyAlignment="1">
      <alignment horizontal="left" vertical="center" wrapText="1"/>
    </xf>
    <xf numFmtId="0" fontId="3" fillId="0" borderId="0" xfId="0" applyFont="1" applyAlignment="1">
      <alignment horizontal="right" vertical="center"/>
    </xf>
    <xf numFmtId="0" fontId="5" fillId="4" borderId="0" xfId="0" applyFont="1" applyFill="1">
      <alignment vertical="center"/>
    </xf>
    <xf numFmtId="0" fontId="5" fillId="4" borderId="0" xfId="0" applyFont="1" applyFill="1" applyAlignment="1">
      <alignment horizontal="right" vertical="center"/>
    </xf>
    <xf numFmtId="0" fontId="3" fillId="0" borderId="6" xfId="0" applyFont="1" applyBorder="1">
      <alignment vertical="center"/>
    </xf>
    <xf numFmtId="0" fontId="3" fillId="2" borderId="6" xfId="0" applyFont="1" applyFill="1" applyBorder="1" applyAlignment="1">
      <alignment horizontal="center" vertical="center"/>
    </xf>
    <xf numFmtId="0" fontId="3" fillId="8" borderId="6" xfId="0" applyFont="1" applyFill="1" applyBorder="1" applyAlignment="1">
      <alignment horizontal="center" vertical="center"/>
    </xf>
    <xf numFmtId="0" fontId="5" fillId="9" borderId="1" xfId="0" applyFont="1" applyFill="1" applyBorder="1" applyAlignment="1">
      <alignment horizontal="center" vertical="center" wrapText="1"/>
    </xf>
    <xf numFmtId="0" fontId="12" fillId="9" borderId="1" xfId="0" applyFont="1" applyFill="1" applyBorder="1" applyAlignment="1">
      <alignment horizontal="center" vertical="center" wrapText="1"/>
    </xf>
    <xf numFmtId="0" fontId="0" fillId="0" borderId="0" xfId="0" applyAlignment="1">
      <alignment horizontal="center" vertical="center" wrapText="1"/>
    </xf>
    <xf numFmtId="0" fontId="8" fillId="4" borderId="0" xfId="0" applyFont="1" applyFill="1">
      <alignment vertical="center"/>
    </xf>
    <xf numFmtId="0" fontId="13" fillId="0" borderId="0" xfId="0" applyFont="1" applyAlignment="1">
      <alignment horizontal="right" vertical="center" wrapText="1"/>
    </xf>
    <xf numFmtId="0" fontId="5" fillId="0" borderId="0" xfId="0" applyFont="1">
      <alignment vertical="center"/>
    </xf>
    <xf numFmtId="0" fontId="5" fillId="5" borderId="1" xfId="0" applyFont="1" applyFill="1" applyBorder="1" applyAlignment="1">
      <alignment horizontal="center" vertical="center" wrapText="1"/>
    </xf>
    <xf numFmtId="0" fontId="7" fillId="6" borderId="1" xfId="0" quotePrefix="1" applyFont="1" applyFill="1" applyBorder="1" applyAlignment="1">
      <alignment horizontal="center" vertical="center"/>
    </xf>
    <xf numFmtId="0" fontId="7" fillId="6" borderId="1" xfId="0" applyFont="1" applyFill="1" applyBorder="1" applyAlignment="1">
      <alignment horizontal="center" vertical="center"/>
    </xf>
    <xf numFmtId="0" fontId="7" fillId="6" borderId="1" xfId="0" applyFont="1" applyFill="1" applyBorder="1" applyAlignment="1">
      <alignment vertical="center" wrapText="1"/>
    </xf>
    <xf numFmtId="0" fontId="5" fillId="5" borderId="1" xfId="0" applyFont="1" applyFill="1" applyBorder="1" applyAlignment="1">
      <alignment horizontal="center" vertical="center"/>
    </xf>
    <xf numFmtId="38" fontId="7" fillId="2" borderId="1" xfId="2" applyFont="1" applyFill="1" applyBorder="1" applyAlignment="1" applyProtection="1">
      <alignment horizontal="center" vertical="center" wrapText="1"/>
      <protection locked="0"/>
    </xf>
    <xf numFmtId="187" fontId="7" fillId="2" borderId="1" xfId="2" applyNumberFormat="1" applyFont="1" applyFill="1" applyBorder="1" applyAlignment="1" applyProtection="1">
      <alignment horizontal="right" vertical="center"/>
      <protection locked="0"/>
    </xf>
    <xf numFmtId="0" fontId="3" fillId="11" borderId="6" xfId="0" applyFont="1" applyFill="1" applyBorder="1" applyAlignment="1">
      <alignment vertical="center" wrapText="1"/>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5" fillId="5" borderId="10" xfId="0" applyFont="1" applyFill="1" applyBorder="1">
      <alignment vertical="center"/>
    </xf>
    <xf numFmtId="188" fontId="3" fillId="11" borderId="6" xfId="1" applyNumberFormat="1" applyFont="1" applyFill="1" applyBorder="1">
      <alignment vertical="center"/>
    </xf>
    <xf numFmtId="40" fontId="7" fillId="10" borderId="1" xfId="2" applyNumberFormat="1" applyFont="1" applyFill="1" applyBorder="1" applyAlignment="1" applyProtection="1">
      <alignment horizontal="center" vertical="center"/>
    </xf>
    <xf numFmtId="0" fontId="3" fillId="10" borderId="6" xfId="0" applyFont="1" applyFill="1" applyBorder="1" applyAlignment="1">
      <alignment horizontal="center" vertical="center"/>
    </xf>
    <xf numFmtId="0" fontId="3" fillId="11" borderId="6" xfId="0" applyFont="1" applyFill="1" applyBorder="1" applyAlignment="1">
      <alignment horizontal="center" vertical="center"/>
    </xf>
    <xf numFmtId="0" fontId="3" fillId="11" borderId="6" xfId="1" applyFont="1" applyFill="1" applyBorder="1" applyAlignment="1">
      <alignment horizontal="center" vertical="center"/>
    </xf>
    <xf numFmtId="0" fontId="5" fillId="5" borderId="6" xfId="0" applyFont="1" applyFill="1" applyBorder="1">
      <alignment vertical="center"/>
    </xf>
    <xf numFmtId="0" fontId="3" fillId="5" borderId="6" xfId="0" applyFont="1" applyFill="1" applyBorder="1">
      <alignment vertical="center"/>
    </xf>
    <xf numFmtId="0" fontId="5" fillId="5" borderId="6" xfId="0" applyFont="1" applyFill="1" applyBorder="1" applyAlignment="1">
      <alignment horizontal="center" vertical="center"/>
    </xf>
    <xf numFmtId="0" fontId="5" fillId="5" borderId="6" xfId="0" applyFont="1" applyFill="1" applyBorder="1" applyAlignment="1">
      <alignment horizontal="center" vertical="center" shrinkToFit="1"/>
    </xf>
    <xf numFmtId="0" fontId="3" fillId="0" borderId="6" xfId="0" applyFont="1" applyBorder="1" applyAlignment="1">
      <alignment horizontal="center" vertical="center"/>
    </xf>
    <xf numFmtId="0" fontId="5" fillId="5" borderId="9" xfId="0" applyFont="1" applyFill="1" applyBorder="1">
      <alignment vertical="center"/>
    </xf>
    <xf numFmtId="0" fontId="3" fillId="5" borderId="11" xfId="0" applyFont="1" applyFill="1" applyBorder="1">
      <alignment vertical="center"/>
    </xf>
    <xf numFmtId="0" fontId="3" fillId="5" borderId="10" xfId="0" applyFont="1" applyFill="1" applyBorder="1">
      <alignment vertical="center"/>
    </xf>
    <xf numFmtId="0" fontId="3" fillId="7" borderId="11" xfId="0" applyFont="1" applyFill="1" applyBorder="1">
      <alignment vertical="center"/>
    </xf>
    <xf numFmtId="0" fontId="3" fillId="7" borderId="10" xfId="0" applyFont="1" applyFill="1" applyBorder="1">
      <alignment vertical="center"/>
    </xf>
    <xf numFmtId="0" fontId="5" fillId="5" borderId="9" xfId="0" applyFont="1" applyFill="1" applyBorder="1" applyAlignment="1">
      <alignment horizontal="center" vertical="center"/>
    </xf>
    <xf numFmtId="0" fontId="7" fillId="0" borderId="6" xfId="0" applyFont="1" applyBorder="1" applyAlignment="1" applyProtection="1">
      <alignment vertical="center" wrapText="1"/>
      <protection locked="0"/>
    </xf>
    <xf numFmtId="0" fontId="5" fillId="5" borderId="6" xfId="0" applyFont="1" applyFill="1" applyBorder="1" applyAlignment="1">
      <alignment horizontal="center" vertical="center" wrapText="1"/>
    </xf>
    <xf numFmtId="0" fontId="13" fillId="0" borderId="0" xfId="0" applyFont="1" applyAlignment="1">
      <alignment horizontal="right" vertical="center"/>
    </xf>
    <xf numFmtId="0" fontId="3" fillId="6" borderId="2" xfId="0" applyFont="1" applyFill="1" applyBorder="1" applyAlignment="1">
      <alignment horizontal="left" vertical="center"/>
    </xf>
    <xf numFmtId="188" fontId="3" fillId="11" borderId="6" xfId="0" applyNumberFormat="1" applyFont="1" applyFill="1" applyBorder="1">
      <alignment vertical="center"/>
    </xf>
    <xf numFmtId="189" fontId="3" fillId="10" borderId="10" xfId="0" applyNumberFormat="1" applyFont="1" applyFill="1" applyBorder="1">
      <alignment vertical="center"/>
    </xf>
    <xf numFmtId="190" fontId="3" fillId="0" borderId="12" xfId="0" applyNumberFormat="1" applyFont="1" applyBorder="1">
      <alignment vertical="center"/>
    </xf>
    <xf numFmtId="0" fontId="19" fillId="8" borderId="6" xfId="0" applyFont="1" applyFill="1" applyBorder="1">
      <alignment vertical="center"/>
    </xf>
    <xf numFmtId="0" fontId="21" fillId="13" borderId="0" xfId="0" applyFont="1" applyFill="1" applyProtection="1">
      <alignment vertical="center"/>
      <protection hidden="1"/>
    </xf>
    <xf numFmtId="0" fontId="20" fillId="12" borderId="13" xfId="0" applyFont="1" applyFill="1" applyBorder="1" applyAlignment="1" applyProtection="1">
      <alignment horizontal="center" vertical="center" wrapText="1"/>
      <protection hidden="1"/>
    </xf>
    <xf numFmtId="0" fontId="23" fillId="12" borderId="13" xfId="0" applyFont="1" applyFill="1" applyBorder="1" applyAlignment="1" applyProtection="1">
      <alignment horizontal="center" vertical="center"/>
      <protection hidden="1"/>
    </xf>
    <xf numFmtId="4" fontId="23" fillId="13" borderId="13" xfId="0" applyNumberFormat="1" applyFont="1" applyFill="1" applyBorder="1" applyAlignment="1" applyProtection="1">
      <alignment horizontal="center" vertical="center"/>
      <protection hidden="1"/>
    </xf>
    <xf numFmtId="0" fontId="26" fillId="12" borderId="13" xfId="0" applyFont="1" applyFill="1" applyBorder="1" applyAlignment="1" applyProtection="1">
      <alignment horizontal="center" vertical="center" wrapText="1"/>
      <protection hidden="1"/>
    </xf>
    <xf numFmtId="0" fontId="28" fillId="12" borderId="13" xfId="0" applyFont="1" applyFill="1" applyBorder="1" applyAlignment="1" applyProtection="1">
      <alignment horizontal="center" vertical="center"/>
      <protection hidden="1"/>
    </xf>
    <xf numFmtId="4" fontId="28" fillId="13" borderId="13" xfId="0" applyNumberFormat="1" applyFont="1" applyFill="1" applyBorder="1" applyAlignment="1" applyProtection="1">
      <alignment horizontal="center" vertical="center"/>
      <protection hidden="1"/>
    </xf>
    <xf numFmtId="0" fontId="31" fillId="12" borderId="13" xfId="0" applyFont="1" applyFill="1" applyBorder="1" applyAlignment="1" applyProtection="1">
      <alignment horizontal="center" vertical="center" wrapText="1"/>
      <protection hidden="1"/>
    </xf>
    <xf numFmtId="0" fontId="32" fillId="8" borderId="13" xfId="0" applyFont="1" applyFill="1" applyBorder="1" applyAlignment="1" applyProtection="1">
      <alignment horizontal="left" vertical="center" wrapText="1"/>
      <protection hidden="1"/>
    </xf>
    <xf numFmtId="0" fontId="33" fillId="8" borderId="13" xfId="0" applyFont="1" applyFill="1" applyBorder="1" applyAlignment="1" applyProtection="1">
      <alignment horizontal="left" vertical="center" wrapText="1"/>
      <protection hidden="1"/>
    </xf>
    <xf numFmtId="0" fontId="34" fillId="13" borderId="0" xfId="0" applyFont="1" applyFill="1" applyProtection="1">
      <alignment vertical="center"/>
      <protection hidden="1"/>
    </xf>
    <xf numFmtId="2" fontId="3" fillId="0" borderId="0" xfId="0" applyNumberFormat="1" applyFont="1">
      <alignment vertical="center"/>
    </xf>
    <xf numFmtId="49" fontId="7" fillId="6" borderId="1" xfId="0" quotePrefix="1" applyNumberFormat="1" applyFont="1" applyFill="1" applyBorder="1" applyAlignment="1">
      <alignment horizontal="center" vertical="center"/>
    </xf>
    <xf numFmtId="0" fontId="3" fillId="11" borderId="7" xfId="1" applyFont="1" applyFill="1" applyBorder="1" applyAlignment="1">
      <alignment horizontal="center" vertical="center"/>
    </xf>
    <xf numFmtId="191" fontId="3" fillId="11" borderId="6" xfId="0" applyNumberFormat="1" applyFont="1" applyFill="1" applyBorder="1">
      <alignment vertical="center"/>
    </xf>
    <xf numFmtId="0" fontId="3" fillId="0" borderId="9" xfId="0" applyFont="1" applyBorder="1" applyAlignment="1">
      <alignment horizontal="center" vertical="center"/>
    </xf>
    <xf numFmtId="0" fontId="7" fillId="6" borderId="1" xfId="0" applyFont="1" applyFill="1" applyBorder="1" applyAlignment="1" applyProtection="1">
      <alignment horizontal="center" vertical="center" wrapText="1"/>
      <protection locked="0"/>
    </xf>
    <xf numFmtId="0" fontId="7" fillId="6" borderId="1" xfId="0" applyFont="1" applyFill="1" applyBorder="1" applyAlignment="1" applyProtection="1">
      <alignment vertical="center" wrapText="1"/>
      <protection locked="0"/>
    </xf>
    <xf numFmtId="3" fontId="19" fillId="8" borderId="6" xfId="0" applyNumberFormat="1" applyFont="1" applyFill="1" applyBorder="1" applyAlignment="1">
      <alignment horizontal="center" vertical="center"/>
    </xf>
    <xf numFmtId="192" fontId="3" fillId="11" borderId="6" xfId="0" applyNumberFormat="1" applyFont="1" applyFill="1" applyBorder="1">
      <alignment vertical="center"/>
    </xf>
    <xf numFmtId="3" fontId="3" fillId="11" borderId="6" xfId="0" applyNumberFormat="1" applyFont="1" applyFill="1" applyBorder="1" applyAlignment="1">
      <alignment horizontal="center" vertical="center"/>
    </xf>
    <xf numFmtId="192" fontId="3" fillId="11" borderId="6" xfId="0" applyNumberFormat="1" applyFont="1" applyFill="1" applyBorder="1" applyAlignment="1">
      <alignment horizontal="center" vertical="center"/>
    </xf>
    <xf numFmtId="0" fontId="3" fillId="11" borderId="17" xfId="1" applyFont="1" applyFill="1" applyBorder="1" applyAlignment="1">
      <alignment horizontal="center" vertical="center"/>
    </xf>
    <xf numFmtId="0" fontId="3" fillId="0" borderId="14" xfId="0" applyFont="1" applyBorder="1" applyAlignment="1">
      <alignment horizontal="center" vertical="center"/>
    </xf>
    <xf numFmtId="188" fontId="3" fillId="11" borderId="14" xfId="1" applyNumberFormat="1" applyFont="1" applyFill="1" applyBorder="1">
      <alignment vertical="center"/>
    </xf>
    <xf numFmtId="188" fontId="3" fillId="0" borderId="0" xfId="1" applyNumberFormat="1" applyFont="1" applyFill="1" applyBorder="1">
      <alignment vertical="center"/>
    </xf>
    <xf numFmtId="0" fontId="3" fillId="0" borderId="0" xfId="1" applyFont="1" applyFill="1" applyBorder="1" applyAlignment="1">
      <alignment horizontal="center" vertical="center"/>
    </xf>
    <xf numFmtId="0" fontId="3" fillId="0" borderId="16" xfId="0" applyFont="1" applyBorder="1" applyAlignment="1">
      <alignment horizontal="center" vertical="center" wrapText="1"/>
    </xf>
    <xf numFmtId="0" fontId="3" fillId="11" borderId="15" xfId="1" applyFont="1" applyFill="1" applyBorder="1" applyAlignment="1">
      <alignment horizontal="center" vertical="center"/>
    </xf>
    <xf numFmtId="0" fontId="3" fillId="11" borderId="6" xfId="0" applyFont="1" applyFill="1" applyBorder="1">
      <alignment vertical="center"/>
    </xf>
    <xf numFmtId="0" fontId="5" fillId="5" borderId="19" xfId="0" applyFont="1" applyFill="1" applyBorder="1" applyAlignment="1">
      <alignment horizontal="center" vertical="center" wrapText="1"/>
    </xf>
    <xf numFmtId="0" fontId="5" fillId="5" borderId="20" xfId="0" applyFont="1" applyFill="1" applyBorder="1" applyAlignment="1">
      <alignment horizontal="center" vertical="center" wrapText="1"/>
    </xf>
    <xf numFmtId="0" fontId="7" fillId="6" borderId="21" xfId="0" applyFont="1" applyFill="1" applyBorder="1" applyAlignment="1">
      <alignment horizontal="center" vertical="center"/>
    </xf>
    <xf numFmtId="3" fontId="37" fillId="10" borderId="21" xfId="0" applyNumberFormat="1" applyFont="1" applyFill="1" applyBorder="1" applyAlignment="1">
      <alignment horizontal="center" vertical="center"/>
    </xf>
    <xf numFmtId="0" fontId="3" fillId="2" borderId="21" xfId="0" applyFont="1" applyFill="1" applyBorder="1" applyAlignment="1">
      <alignment horizontal="center" vertical="center"/>
    </xf>
    <xf numFmtId="0" fontId="3" fillId="0" borderId="0" xfId="0" applyFont="1" applyAlignment="1">
      <alignment horizontal="left" vertical="center"/>
    </xf>
    <xf numFmtId="191" fontId="7" fillId="2" borderId="1" xfId="2" applyNumberFormat="1" applyFont="1" applyFill="1" applyBorder="1" applyAlignment="1" applyProtection="1">
      <alignment horizontal="right" vertical="center"/>
      <protection locked="0"/>
    </xf>
    <xf numFmtId="4" fontId="3" fillId="11" borderId="6" xfId="0" applyNumberFormat="1" applyFont="1" applyFill="1" applyBorder="1">
      <alignment vertical="center"/>
    </xf>
    <xf numFmtId="192" fontId="3" fillId="11" borderId="7" xfId="0" applyNumberFormat="1" applyFont="1" applyFill="1" applyBorder="1" applyAlignment="1">
      <alignment horizontal="center" vertical="center"/>
    </xf>
    <xf numFmtId="0" fontId="35" fillId="0" borderId="21" xfId="0" applyFont="1" applyBorder="1" applyAlignment="1">
      <alignment horizontal="center" vertical="center"/>
    </xf>
    <xf numFmtId="0" fontId="35" fillId="0" borderId="21" xfId="0" applyFont="1" applyBorder="1" applyAlignment="1">
      <alignment horizontal="center" vertical="center" wrapText="1"/>
    </xf>
    <xf numFmtId="0" fontId="3" fillId="0" borderId="26" xfId="0" applyFont="1" applyBorder="1" applyAlignment="1">
      <alignment horizontal="left" vertical="center"/>
    </xf>
    <xf numFmtId="0" fontId="44" fillId="0" borderId="21" xfId="0" applyFont="1" applyBorder="1" applyAlignment="1">
      <alignment horizontal="center" vertical="center" wrapText="1"/>
    </xf>
    <xf numFmtId="0" fontId="3" fillId="0" borderId="21" xfId="0" applyFont="1" applyBorder="1" applyAlignment="1">
      <alignment horizontal="center" vertical="center"/>
    </xf>
    <xf numFmtId="0" fontId="3" fillId="0" borderId="6" xfId="0" applyFont="1" applyBorder="1" applyAlignment="1">
      <alignment vertical="center" wrapText="1"/>
    </xf>
    <xf numFmtId="0" fontId="5" fillId="5" borderId="3" xfId="0" applyFont="1" applyFill="1" applyBorder="1" applyAlignment="1">
      <alignment horizontal="center" vertical="center"/>
    </xf>
    <xf numFmtId="38" fontId="18" fillId="2" borderId="4" xfId="2" applyFont="1" applyFill="1" applyBorder="1" applyAlignment="1">
      <alignment horizontal="right" vertical="center"/>
    </xf>
    <xf numFmtId="38" fontId="18" fillId="2" borderId="5" xfId="2" applyFont="1" applyFill="1" applyBorder="1" applyAlignment="1">
      <alignment horizontal="right" vertical="center"/>
    </xf>
    <xf numFmtId="0" fontId="7" fillId="10" borderId="21" xfId="0" applyFont="1" applyFill="1" applyBorder="1" applyAlignment="1">
      <alignment vertical="center" wrapText="1"/>
    </xf>
    <xf numFmtId="0" fontId="13" fillId="10" borderId="22" xfId="0" applyFont="1" applyFill="1" applyBorder="1" applyAlignment="1">
      <alignment horizontal="left" vertical="center" wrapText="1"/>
    </xf>
    <xf numFmtId="0" fontId="13" fillId="10" borderId="19" xfId="0" applyFont="1" applyFill="1" applyBorder="1" applyAlignment="1">
      <alignment horizontal="left" vertical="center" wrapText="1"/>
    </xf>
    <xf numFmtId="0" fontId="3" fillId="10" borderId="19" xfId="0" applyFont="1" applyFill="1" applyBorder="1" applyAlignment="1">
      <alignment horizontal="center" vertical="center" wrapText="1"/>
    </xf>
    <xf numFmtId="0" fontId="5" fillId="5" borderId="19" xfId="0" applyFont="1" applyFill="1" applyBorder="1" applyAlignment="1">
      <alignment horizontal="center" vertical="center" wrapText="1"/>
    </xf>
    <xf numFmtId="0" fontId="5" fillId="5" borderId="20" xfId="0" applyFont="1" applyFill="1" applyBorder="1" applyAlignment="1">
      <alignment horizontal="center" vertical="center" wrapText="1"/>
    </xf>
    <xf numFmtId="0" fontId="3" fillId="7" borderId="6" xfId="0" applyFont="1" applyFill="1" applyBorder="1" applyAlignment="1">
      <alignment horizontal="left" vertical="center" wrapText="1"/>
    </xf>
    <xf numFmtId="0" fontId="3" fillId="7" borderId="7" xfId="0" applyFont="1" applyFill="1" applyBorder="1" applyAlignment="1">
      <alignment horizontal="left" vertical="center" wrapText="1"/>
    </xf>
    <xf numFmtId="0" fontId="3" fillId="6" borderId="7" xfId="0" applyFont="1" applyFill="1" applyBorder="1" applyAlignment="1">
      <alignment horizontal="left" vertical="center" wrapText="1"/>
    </xf>
    <xf numFmtId="0" fontId="3" fillId="6" borderId="18" xfId="0" applyFont="1" applyFill="1" applyBorder="1" applyAlignment="1">
      <alignment horizontal="left" vertical="center" wrapText="1"/>
    </xf>
    <xf numFmtId="0" fontId="3" fillId="6" borderId="8" xfId="0" applyFont="1" applyFill="1" applyBorder="1" applyAlignment="1">
      <alignment horizontal="left" vertical="center" wrapText="1"/>
    </xf>
    <xf numFmtId="0" fontId="3" fillId="6" borderId="6" xfId="0" applyFont="1" applyFill="1" applyBorder="1" applyAlignment="1">
      <alignment horizontal="left" vertical="center" wrapText="1"/>
    </xf>
    <xf numFmtId="0" fontId="8" fillId="4" borderId="0" xfId="0" applyFont="1" applyFill="1">
      <alignment vertical="center"/>
    </xf>
    <xf numFmtId="0" fontId="3" fillId="7" borderId="9" xfId="0" applyFont="1" applyFill="1" applyBorder="1" applyAlignment="1">
      <alignment horizontal="left" vertical="center" wrapText="1"/>
    </xf>
    <xf numFmtId="0" fontId="3" fillId="7" borderId="18" xfId="0" applyFont="1" applyFill="1" applyBorder="1" applyAlignment="1">
      <alignment horizontal="left" vertical="center" wrapText="1"/>
    </xf>
    <xf numFmtId="0" fontId="3" fillId="7" borderId="8" xfId="0" applyFont="1" applyFill="1" applyBorder="1" applyAlignment="1">
      <alignment horizontal="left" vertical="center" wrapText="1"/>
    </xf>
    <xf numFmtId="0" fontId="3" fillId="7" borderId="27" xfId="0" applyFont="1" applyFill="1" applyBorder="1" applyAlignment="1">
      <alignment horizontal="left" vertical="center" wrapText="1"/>
    </xf>
    <xf numFmtId="0" fontId="3" fillId="7" borderId="23" xfId="0" applyFont="1" applyFill="1" applyBorder="1" applyAlignment="1">
      <alignment horizontal="left" vertical="center" wrapText="1"/>
    </xf>
    <xf numFmtId="0" fontId="3" fillId="7" borderId="24" xfId="0" applyFont="1" applyFill="1" applyBorder="1" applyAlignment="1">
      <alignment horizontal="left" vertical="center" wrapText="1"/>
    </xf>
    <xf numFmtId="0" fontId="3" fillId="0" borderId="0" xfId="0" applyFont="1" applyAlignment="1">
      <alignment horizontal="left" vertical="center" wrapText="1"/>
    </xf>
    <xf numFmtId="0" fontId="8" fillId="4" borderId="0" xfId="0" applyFont="1" applyFill="1" applyAlignment="1">
      <alignment horizontal="left" vertical="center"/>
    </xf>
    <xf numFmtId="0" fontId="3" fillId="6" borderId="9" xfId="0" applyFont="1" applyFill="1" applyBorder="1" applyAlignment="1">
      <alignment horizontal="left" vertical="center" wrapText="1"/>
    </xf>
    <xf numFmtId="0" fontId="19" fillId="0" borderId="25" xfId="0" applyFont="1" applyBorder="1" applyAlignment="1">
      <alignment horizontal="left" vertical="center" wrapText="1"/>
    </xf>
    <xf numFmtId="0" fontId="19" fillId="0" borderId="0" xfId="0" applyFont="1" applyAlignment="1">
      <alignment horizontal="left" vertical="center" wrapText="1"/>
    </xf>
    <xf numFmtId="0" fontId="3" fillId="0" borderId="25" xfId="0" applyFont="1" applyBorder="1" applyAlignment="1">
      <alignment horizontal="left" vertical="center"/>
    </xf>
    <xf numFmtId="0" fontId="3" fillId="0" borderId="0" xfId="0" applyFont="1" applyAlignment="1">
      <alignment horizontal="left" vertical="center"/>
    </xf>
    <xf numFmtId="0" fontId="3" fillId="0" borderId="26" xfId="0" applyFont="1" applyBorder="1" applyAlignment="1">
      <alignment horizontal="left" vertical="center"/>
    </xf>
    <xf numFmtId="0" fontId="0" fillId="0" borderId="28" xfId="0" applyBorder="1" applyAlignment="1">
      <alignment horizontal="left" vertical="center" wrapText="1"/>
    </xf>
  </cellXfs>
  <cellStyles count="3">
    <cellStyle name="40% - ส่วนที่ถูกเน้น6" xfId="1" builtinId="51"/>
    <cellStyle name="จุลภาค [0]" xfId="2" builtinId="6"/>
    <cellStyle name="ปกติ" xfId="0" builtinId="0"/>
  </cellStyles>
  <dxfs count="0"/>
  <tableStyles count="0" defaultTableStyle="TableStyleMedium9" defaultPivotStyle="PivotStyleLight16"/>
  <colors>
    <mruColors>
      <color rgb="FFF2DCDB"/>
      <color rgb="FFC5D9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8" Type="http://schemas.openxmlformats.org/officeDocument/2006/relationships/image" Target="../media/image5.png"/><Relationship Id="rId3" Type="http://schemas.openxmlformats.org/officeDocument/2006/relationships/image" Target="../media/image7.png"/><Relationship Id="rId7" Type="http://schemas.openxmlformats.org/officeDocument/2006/relationships/image" Target="../media/image4.png"/><Relationship Id="rId2" Type="http://schemas.openxmlformats.org/officeDocument/2006/relationships/image" Target="../media/image6.png"/><Relationship Id="rId1" Type="http://schemas.openxmlformats.org/officeDocument/2006/relationships/image" Target="../media/image2.png"/><Relationship Id="rId6" Type="http://schemas.openxmlformats.org/officeDocument/2006/relationships/image" Target="../media/image3.png"/><Relationship Id="rId5" Type="http://schemas.openxmlformats.org/officeDocument/2006/relationships/image" Target="../media/image9.png"/><Relationship Id="rId10" Type="http://schemas.openxmlformats.org/officeDocument/2006/relationships/image" Target="../media/image1.png"/><Relationship Id="rId4" Type="http://schemas.openxmlformats.org/officeDocument/2006/relationships/image" Target="../media/image8.png"/><Relationship Id="rId9" Type="http://schemas.openxmlformats.org/officeDocument/2006/relationships/image" Target="../media/image10.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_rels/drawing4.xml.rels><?xml version="1.0" encoding="UTF-8" standalone="yes"?>
<Relationships xmlns="http://schemas.openxmlformats.org/package/2006/relationships"><Relationship Id="rId8" Type="http://schemas.openxmlformats.org/officeDocument/2006/relationships/image" Target="../media/image5.png"/><Relationship Id="rId3" Type="http://schemas.openxmlformats.org/officeDocument/2006/relationships/image" Target="../media/image7.png"/><Relationship Id="rId7" Type="http://schemas.openxmlformats.org/officeDocument/2006/relationships/image" Target="../media/image4.png"/><Relationship Id="rId2" Type="http://schemas.openxmlformats.org/officeDocument/2006/relationships/image" Target="../media/image6.png"/><Relationship Id="rId1" Type="http://schemas.openxmlformats.org/officeDocument/2006/relationships/image" Target="../media/image2.png"/><Relationship Id="rId6" Type="http://schemas.openxmlformats.org/officeDocument/2006/relationships/image" Target="../media/image3.png"/><Relationship Id="rId5" Type="http://schemas.openxmlformats.org/officeDocument/2006/relationships/image" Target="../media/image9.png"/><Relationship Id="rId10" Type="http://schemas.openxmlformats.org/officeDocument/2006/relationships/image" Target="../media/image1.png"/><Relationship Id="rId4" Type="http://schemas.openxmlformats.org/officeDocument/2006/relationships/image" Target="../media/image8.png"/><Relationship Id="rId9" Type="http://schemas.openxmlformats.org/officeDocument/2006/relationships/image" Target="../media/image10.png"/></Relationships>
</file>

<file path=xl/drawings/_rels/drawing5.xml.rels><?xml version="1.0" encoding="UTF-8" standalone="yes"?>
<Relationships xmlns="http://schemas.openxmlformats.org/package/2006/relationships"><Relationship Id="rId3" Type="http://schemas.openxmlformats.org/officeDocument/2006/relationships/image" Target="../media/image13.png"/><Relationship Id="rId2" Type="http://schemas.openxmlformats.org/officeDocument/2006/relationships/image" Target="../media/image12.png"/><Relationship Id="rId1" Type="http://schemas.openxmlformats.org/officeDocument/2006/relationships/image" Target="../media/image11.png"/><Relationship Id="rId5" Type="http://schemas.openxmlformats.org/officeDocument/2006/relationships/image" Target="../media/image15.png"/><Relationship Id="rId4" Type="http://schemas.openxmlformats.org/officeDocument/2006/relationships/image" Target="../media/image14.png"/></Relationships>
</file>

<file path=xl/drawings/drawing1.xml><?xml version="1.0" encoding="utf-8"?>
<xdr:wsDr xmlns:xdr="http://schemas.openxmlformats.org/drawingml/2006/spreadsheetDrawing" xmlns:a="http://schemas.openxmlformats.org/drawingml/2006/main">
  <xdr:twoCellAnchor editAs="oneCell">
    <xdr:from>
      <xdr:col>3</xdr:col>
      <xdr:colOff>571500</xdr:colOff>
      <xdr:row>10</xdr:row>
      <xdr:rowOff>76200</xdr:rowOff>
    </xdr:from>
    <xdr:to>
      <xdr:col>7</xdr:col>
      <xdr:colOff>1753127</xdr:colOff>
      <xdr:row>10</xdr:row>
      <xdr:rowOff>472474</xdr:rowOff>
    </xdr:to>
    <xdr:pic>
      <xdr:nvPicPr>
        <xdr:cNvPr id="2" name="รูปภาพ 1">
          <a:extLst>
            <a:ext uri="{FF2B5EF4-FFF2-40B4-BE49-F238E27FC236}">
              <a16:creationId xmlns:a16="http://schemas.microsoft.com/office/drawing/2014/main" id="{B6C2110A-7A33-42BA-9362-05E07C0D361F}"/>
            </a:ext>
          </a:extLst>
        </xdr:cNvPr>
        <xdr:cNvPicPr>
          <a:picLocks noChangeAspect="1"/>
        </xdr:cNvPicPr>
      </xdr:nvPicPr>
      <xdr:blipFill>
        <a:blip xmlns:r="http://schemas.openxmlformats.org/officeDocument/2006/relationships" r:embed="rId1"/>
        <a:stretch>
          <a:fillRect/>
        </a:stretch>
      </xdr:blipFill>
      <xdr:spPr>
        <a:xfrm>
          <a:off x="2827020" y="5966460"/>
          <a:ext cx="6081287" cy="396274"/>
        </a:xfrm>
        <a:prstGeom prst="rect">
          <a:avLst/>
        </a:prstGeom>
      </xdr:spPr>
    </xdr:pic>
    <xdr:clientData/>
  </xdr:twoCellAnchor>
  <xdr:twoCellAnchor editAs="oneCell">
    <xdr:from>
      <xdr:col>3</xdr:col>
      <xdr:colOff>388620</xdr:colOff>
      <xdr:row>18</xdr:row>
      <xdr:rowOff>22860</xdr:rowOff>
    </xdr:from>
    <xdr:to>
      <xdr:col>7</xdr:col>
      <xdr:colOff>1593109</xdr:colOff>
      <xdr:row>18</xdr:row>
      <xdr:rowOff>579168</xdr:rowOff>
    </xdr:to>
    <xdr:pic>
      <xdr:nvPicPr>
        <xdr:cNvPr id="7" name="รูปภาพ 6">
          <a:extLst>
            <a:ext uri="{FF2B5EF4-FFF2-40B4-BE49-F238E27FC236}">
              <a16:creationId xmlns:a16="http://schemas.microsoft.com/office/drawing/2014/main" id="{6B5DB8F4-BAE6-40BF-BAA8-160EF960AC27}"/>
            </a:ext>
          </a:extLst>
        </xdr:cNvPr>
        <xdr:cNvPicPr>
          <a:picLocks noChangeAspect="1"/>
        </xdr:cNvPicPr>
      </xdr:nvPicPr>
      <xdr:blipFill>
        <a:blip xmlns:r="http://schemas.openxmlformats.org/officeDocument/2006/relationships" r:embed="rId2"/>
        <a:stretch>
          <a:fillRect/>
        </a:stretch>
      </xdr:blipFill>
      <xdr:spPr>
        <a:xfrm>
          <a:off x="2644140" y="28780740"/>
          <a:ext cx="6104149" cy="556308"/>
        </a:xfrm>
        <a:prstGeom prst="rect">
          <a:avLst/>
        </a:prstGeom>
      </xdr:spPr>
    </xdr:pic>
    <xdr:clientData/>
  </xdr:twoCellAnchor>
  <xdr:twoCellAnchor editAs="oneCell">
    <xdr:from>
      <xdr:col>3</xdr:col>
      <xdr:colOff>449580</xdr:colOff>
      <xdr:row>18</xdr:row>
      <xdr:rowOff>647700</xdr:rowOff>
    </xdr:from>
    <xdr:to>
      <xdr:col>7</xdr:col>
      <xdr:colOff>452119</xdr:colOff>
      <xdr:row>18</xdr:row>
      <xdr:rowOff>1315905</xdr:rowOff>
    </xdr:to>
    <xdr:pic>
      <xdr:nvPicPr>
        <xdr:cNvPr id="8" name="รูปภาพ 7">
          <a:extLst>
            <a:ext uri="{FF2B5EF4-FFF2-40B4-BE49-F238E27FC236}">
              <a16:creationId xmlns:a16="http://schemas.microsoft.com/office/drawing/2014/main" id="{711BAFC0-9C85-4127-A95F-A6BCE304892B}"/>
            </a:ext>
          </a:extLst>
        </xdr:cNvPr>
        <xdr:cNvPicPr>
          <a:picLocks noChangeAspect="1"/>
        </xdr:cNvPicPr>
      </xdr:nvPicPr>
      <xdr:blipFill>
        <a:blip xmlns:r="http://schemas.openxmlformats.org/officeDocument/2006/relationships" r:embed="rId3"/>
        <a:stretch>
          <a:fillRect/>
        </a:stretch>
      </xdr:blipFill>
      <xdr:spPr>
        <a:xfrm>
          <a:off x="2705100" y="11003280"/>
          <a:ext cx="4902199" cy="668205"/>
        </a:xfrm>
        <a:prstGeom prst="rect">
          <a:avLst/>
        </a:prstGeom>
      </xdr:spPr>
    </xdr:pic>
    <xdr:clientData/>
  </xdr:twoCellAnchor>
  <xdr:twoCellAnchor editAs="oneCell">
    <xdr:from>
      <xdr:col>3</xdr:col>
      <xdr:colOff>464820</xdr:colOff>
      <xdr:row>18</xdr:row>
      <xdr:rowOff>1363980</xdr:rowOff>
    </xdr:from>
    <xdr:to>
      <xdr:col>7</xdr:col>
      <xdr:colOff>289560</xdr:colOff>
      <xdr:row>19</xdr:row>
      <xdr:rowOff>354263</xdr:rowOff>
    </xdr:to>
    <xdr:pic>
      <xdr:nvPicPr>
        <xdr:cNvPr id="9" name="รูปภาพ 8">
          <a:extLst>
            <a:ext uri="{FF2B5EF4-FFF2-40B4-BE49-F238E27FC236}">
              <a16:creationId xmlns:a16="http://schemas.microsoft.com/office/drawing/2014/main" id="{2D6279FA-E3E5-4C4B-86F5-7C31E022094A}"/>
            </a:ext>
          </a:extLst>
        </xdr:cNvPr>
        <xdr:cNvPicPr>
          <a:picLocks noChangeAspect="1"/>
        </xdr:cNvPicPr>
      </xdr:nvPicPr>
      <xdr:blipFill>
        <a:blip xmlns:r="http://schemas.openxmlformats.org/officeDocument/2006/relationships" r:embed="rId4"/>
        <a:stretch>
          <a:fillRect/>
        </a:stretch>
      </xdr:blipFill>
      <xdr:spPr>
        <a:xfrm>
          <a:off x="2720340" y="11719560"/>
          <a:ext cx="4724400" cy="636203"/>
        </a:xfrm>
        <a:prstGeom prst="rect">
          <a:avLst/>
        </a:prstGeom>
      </xdr:spPr>
    </xdr:pic>
    <xdr:clientData/>
  </xdr:twoCellAnchor>
  <xdr:twoCellAnchor editAs="oneCell">
    <xdr:from>
      <xdr:col>3</xdr:col>
      <xdr:colOff>472440</xdr:colOff>
      <xdr:row>19</xdr:row>
      <xdr:rowOff>457200</xdr:rowOff>
    </xdr:from>
    <xdr:to>
      <xdr:col>7</xdr:col>
      <xdr:colOff>1745515</xdr:colOff>
      <xdr:row>19</xdr:row>
      <xdr:rowOff>1028700</xdr:rowOff>
    </xdr:to>
    <xdr:pic>
      <xdr:nvPicPr>
        <xdr:cNvPr id="10" name="รูปภาพ 9">
          <a:extLst>
            <a:ext uri="{FF2B5EF4-FFF2-40B4-BE49-F238E27FC236}">
              <a16:creationId xmlns:a16="http://schemas.microsoft.com/office/drawing/2014/main" id="{4D6C0E09-C664-44BA-8DE1-F36DE19F72B3}"/>
            </a:ext>
          </a:extLst>
        </xdr:cNvPr>
        <xdr:cNvPicPr>
          <a:picLocks noChangeAspect="1"/>
        </xdr:cNvPicPr>
      </xdr:nvPicPr>
      <xdr:blipFill rotWithShape="1">
        <a:blip xmlns:r="http://schemas.openxmlformats.org/officeDocument/2006/relationships" r:embed="rId5"/>
        <a:srcRect t="8152" b="51091"/>
        <a:stretch/>
      </xdr:blipFill>
      <xdr:spPr>
        <a:xfrm>
          <a:off x="2727960" y="12458700"/>
          <a:ext cx="6172735" cy="5715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241300</xdr:colOff>
      <xdr:row>39</xdr:row>
      <xdr:rowOff>57150</xdr:rowOff>
    </xdr:from>
    <xdr:to>
      <xdr:col>7</xdr:col>
      <xdr:colOff>541549</xdr:colOff>
      <xdr:row>40</xdr:row>
      <xdr:rowOff>92758</xdr:rowOff>
    </xdr:to>
    <xdr:pic>
      <xdr:nvPicPr>
        <xdr:cNvPr id="6" name="รูปภาพ 5">
          <a:extLst>
            <a:ext uri="{FF2B5EF4-FFF2-40B4-BE49-F238E27FC236}">
              <a16:creationId xmlns:a16="http://schemas.microsoft.com/office/drawing/2014/main" id="{07CA3C31-500B-6D58-6C77-925E12364D00}"/>
            </a:ext>
          </a:extLst>
        </xdr:cNvPr>
        <xdr:cNvPicPr>
          <a:picLocks noChangeAspect="1"/>
        </xdr:cNvPicPr>
      </xdr:nvPicPr>
      <xdr:blipFill>
        <a:blip xmlns:r="http://schemas.openxmlformats.org/officeDocument/2006/relationships" r:embed="rId1"/>
        <a:stretch>
          <a:fillRect/>
        </a:stretch>
      </xdr:blipFill>
      <xdr:spPr>
        <a:xfrm>
          <a:off x="927100" y="16751300"/>
          <a:ext cx="6104149" cy="556308"/>
        </a:xfrm>
        <a:prstGeom prst="rect">
          <a:avLst/>
        </a:prstGeom>
      </xdr:spPr>
    </xdr:pic>
    <xdr:clientData/>
  </xdr:twoCellAnchor>
  <xdr:twoCellAnchor editAs="oneCell">
    <xdr:from>
      <xdr:col>3</xdr:col>
      <xdr:colOff>241300</xdr:colOff>
      <xdr:row>17</xdr:row>
      <xdr:rowOff>31750</xdr:rowOff>
    </xdr:from>
    <xdr:to>
      <xdr:col>8</xdr:col>
      <xdr:colOff>66619</xdr:colOff>
      <xdr:row>17</xdr:row>
      <xdr:rowOff>473748</xdr:rowOff>
    </xdr:to>
    <xdr:pic>
      <xdr:nvPicPr>
        <xdr:cNvPr id="8" name="รูปภาพ 7">
          <a:extLst>
            <a:ext uri="{FF2B5EF4-FFF2-40B4-BE49-F238E27FC236}">
              <a16:creationId xmlns:a16="http://schemas.microsoft.com/office/drawing/2014/main" id="{D5EB13A2-A064-9C18-DB58-D8AF6CBACD77}"/>
            </a:ext>
          </a:extLst>
        </xdr:cNvPr>
        <xdr:cNvPicPr>
          <a:picLocks noChangeAspect="1"/>
        </xdr:cNvPicPr>
      </xdr:nvPicPr>
      <xdr:blipFill>
        <a:blip xmlns:r="http://schemas.openxmlformats.org/officeDocument/2006/relationships" r:embed="rId2"/>
        <a:stretch>
          <a:fillRect/>
        </a:stretch>
      </xdr:blipFill>
      <xdr:spPr>
        <a:xfrm>
          <a:off x="927100" y="3486150"/>
          <a:ext cx="6683319" cy="441998"/>
        </a:xfrm>
        <a:prstGeom prst="rect">
          <a:avLst/>
        </a:prstGeom>
      </xdr:spPr>
    </xdr:pic>
    <xdr:clientData/>
  </xdr:twoCellAnchor>
  <xdr:twoCellAnchor editAs="oneCell">
    <xdr:from>
      <xdr:col>4</xdr:col>
      <xdr:colOff>6350</xdr:colOff>
      <xdr:row>24</xdr:row>
      <xdr:rowOff>19050</xdr:rowOff>
    </xdr:from>
    <xdr:to>
      <xdr:col>7</xdr:col>
      <xdr:colOff>997515</xdr:colOff>
      <xdr:row>24</xdr:row>
      <xdr:rowOff>743013</xdr:rowOff>
    </xdr:to>
    <xdr:pic>
      <xdr:nvPicPr>
        <xdr:cNvPr id="10" name="รูปภาพ 9">
          <a:extLst>
            <a:ext uri="{FF2B5EF4-FFF2-40B4-BE49-F238E27FC236}">
              <a16:creationId xmlns:a16="http://schemas.microsoft.com/office/drawing/2014/main" id="{6A5BB3ED-A69D-E5DF-63CF-9463E15507A9}"/>
            </a:ext>
          </a:extLst>
        </xdr:cNvPr>
        <xdr:cNvPicPr>
          <a:picLocks noChangeAspect="1"/>
        </xdr:cNvPicPr>
      </xdr:nvPicPr>
      <xdr:blipFill>
        <a:blip xmlns:r="http://schemas.openxmlformats.org/officeDocument/2006/relationships" r:embed="rId3"/>
        <a:stretch>
          <a:fillRect/>
        </a:stretch>
      </xdr:blipFill>
      <xdr:spPr>
        <a:xfrm>
          <a:off x="971550" y="7162800"/>
          <a:ext cx="6515665" cy="723963"/>
        </a:xfrm>
        <a:prstGeom prst="rect">
          <a:avLst/>
        </a:prstGeom>
      </xdr:spPr>
    </xdr:pic>
    <xdr:clientData/>
  </xdr:twoCellAnchor>
  <xdr:oneCellAnchor>
    <xdr:from>
      <xdr:col>4</xdr:col>
      <xdr:colOff>88900</xdr:colOff>
      <xdr:row>32</xdr:row>
      <xdr:rowOff>82550</xdr:rowOff>
    </xdr:from>
    <xdr:ext cx="6330950" cy="696261"/>
    <xdr:pic>
      <xdr:nvPicPr>
        <xdr:cNvPr id="13" name="รูปภาพ 12">
          <a:extLst>
            <a:ext uri="{FF2B5EF4-FFF2-40B4-BE49-F238E27FC236}">
              <a16:creationId xmlns:a16="http://schemas.microsoft.com/office/drawing/2014/main" id="{4413B52D-FB08-4F25-B5DA-E64D011FDFD2}"/>
            </a:ext>
          </a:extLst>
        </xdr:cNvPr>
        <xdr:cNvPicPr>
          <a:picLocks noChangeAspect="1"/>
        </xdr:cNvPicPr>
      </xdr:nvPicPr>
      <xdr:blipFill>
        <a:blip xmlns:r="http://schemas.openxmlformats.org/officeDocument/2006/relationships" r:embed="rId4"/>
        <a:stretch>
          <a:fillRect/>
        </a:stretch>
      </xdr:blipFill>
      <xdr:spPr>
        <a:xfrm>
          <a:off x="1054100" y="12871450"/>
          <a:ext cx="6330950" cy="696261"/>
        </a:xfrm>
        <a:prstGeom prst="rect">
          <a:avLst/>
        </a:prstGeom>
      </xdr:spPr>
    </xdr:pic>
    <xdr:clientData/>
  </xdr:oneCellAnchor>
  <xdr:twoCellAnchor editAs="oneCell">
    <xdr:from>
      <xdr:col>3</xdr:col>
      <xdr:colOff>88900</xdr:colOff>
      <xdr:row>32</xdr:row>
      <xdr:rowOff>844550</xdr:rowOff>
    </xdr:from>
    <xdr:to>
      <xdr:col>8</xdr:col>
      <xdr:colOff>180942</xdr:colOff>
      <xdr:row>33</xdr:row>
      <xdr:rowOff>408978</xdr:rowOff>
    </xdr:to>
    <xdr:pic>
      <xdr:nvPicPr>
        <xdr:cNvPr id="14" name="รูปภาพ 13">
          <a:extLst>
            <a:ext uri="{FF2B5EF4-FFF2-40B4-BE49-F238E27FC236}">
              <a16:creationId xmlns:a16="http://schemas.microsoft.com/office/drawing/2014/main" id="{B696A074-60E3-113B-98E0-5152947F8E9C}"/>
            </a:ext>
          </a:extLst>
        </xdr:cNvPr>
        <xdr:cNvPicPr>
          <a:picLocks noChangeAspect="1"/>
        </xdr:cNvPicPr>
      </xdr:nvPicPr>
      <xdr:blipFill>
        <a:blip xmlns:r="http://schemas.openxmlformats.org/officeDocument/2006/relationships" r:embed="rId5"/>
        <a:stretch>
          <a:fillRect/>
        </a:stretch>
      </xdr:blipFill>
      <xdr:spPr>
        <a:xfrm>
          <a:off x="774700" y="13112750"/>
          <a:ext cx="6950042" cy="434378"/>
        </a:xfrm>
        <a:prstGeom prst="rect">
          <a:avLst/>
        </a:prstGeom>
      </xdr:spPr>
    </xdr:pic>
    <xdr:clientData/>
  </xdr:twoCellAnchor>
  <xdr:twoCellAnchor editAs="oneCell">
    <xdr:from>
      <xdr:col>4</xdr:col>
      <xdr:colOff>387351</xdr:colOff>
      <xdr:row>46</xdr:row>
      <xdr:rowOff>203476</xdr:rowOff>
    </xdr:from>
    <xdr:to>
      <xdr:col>6</xdr:col>
      <xdr:colOff>730250</xdr:colOff>
      <xdr:row>47</xdr:row>
      <xdr:rowOff>27131</xdr:rowOff>
    </xdr:to>
    <xdr:pic>
      <xdr:nvPicPr>
        <xdr:cNvPr id="16" name="รูปภาพ 15">
          <a:extLst>
            <a:ext uri="{FF2B5EF4-FFF2-40B4-BE49-F238E27FC236}">
              <a16:creationId xmlns:a16="http://schemas.microsoft.com/office/drawing/2014/main" id="{35656BC7-CE03-D9CB-79CF-1836E659E356}"/>
            </a:ext>
          </a:extLst>
        </xdr:cNvPr>
        <xdr:cNvPicPr>
          <a:picLocks noChangeAspect="1"/>
        </xdr:cNvPicPr>
      </xdr:nvPicPr>
      <xdr:blipFill>
        <a:blip xmlns:r="http://schemas.openxmlformats.org/officeDocument/2006/relationships" r:embed="rId6"/>
        <a:stretch>
          <a:fillRect/>
        </a:stretch>
      </xdr:blipFill>
      <xdr:spPr>
        <a:xfrm>
          <a:off x="1352551" y="20561576"/>
          <a:ext cx="4902199" cy="668205"/>
        </a:xfrm>
        <a:prstGeom prst="rect">
          <a:avLst/>
        </a:prstGeom>
      </xdr:spPr>
    </xdr:pic>
    <xdr:clientData/>
  </xdr:twoCellAnchor>
  <xdr:twoCellAnchor editAs="oneCell">
    <xdr:from>
      <xdr:col>4</xdr:col>
      <xdr:colOff>850900</xdr:colOff>
      <xdr:row>54</xdr:row>
      <xdr:rowOff>82550</xdr:rowOff>
    </xdr:from>
    <xdr:to>
      <xdr:col>7</xdr:col>
      <xdr:colOff>50800</xdr:colOff>
      <xdr:row>54</xdr:row>
      <xdr:rowOff>718753</xdr:rowOff>
    </xdr:to>
    <xdr:pic>
      <xdr:nvPicPr>
        <xdr:cNvPr id="18" name="รูปภาพ 17">
          <a:extLst>
            <a:ext uri="{FF2B5EF4-FFF2-40B4-BE49-F238E27FC236}">
              <a16:creationId xmlns:a16="http://schemas.microsoft.com/office/drawing/2014/main" id="{4790A4B4-E6B5-A582-50C3-2783D924264C}"/>
            </a:ext>
          </a:extLst>
        </xdr:cNvPr>
        <xdr:cNvPicPr>
          <a:picLocks noChangeAspect="1"/>
        </xdr:cNvPicPr>
      </xdr:nvPicPr>
      <xdr:blipFill>
        <a:blip xmlns:r="http://schemas.openxmlformats.org/officeDocument/2006/relationships" r:embed="rId7"/>
        <a:stretch>
          <a:fillRect/>
        </a:stretch>
      </xdr:blipFill>
      <xdr:spPr>
        <a:xfrm>
          <a:off x="1816100" y="24428450"/>
          <a:ext cx="4724400" cy="636203"/>
        </a:xfrm>
        <a:prstGeom prst="rect">
          <a:avLst/>
        </a:prstGeom>
      </xdr:spPr>
    </xdr:pic>
    <xdr:clientData/>
  </xdr:twoCellAnchor>
  <xdr:twoCellAnchor editAs="oneCell">
    <xdr:from>
      <xdr:col>4</xdr:col>
      <xdr:colOff>254000</xdr:colOff>
      <xdr:row>59</xdr:row>
      <xdr:rowOff>69850</xdr:rowOff>
    </xdr:from>
    <xdr:to>
      <xdr:col>7</xdr:col>
      <xdr:colOff>902235</xdr:colOff>
      <xdr:row>59</xdr:row>
      <xdr:rowOff>641350</xdr:rowOff>
    </xdr:to>
    <xdr:pic>
      <xdr:nvPicPr>
        <xdr:cNvPr id="20" name="รูปภาพ 19">
          <a:extLst>
            <a:ext uri="{FF2B5EF4-FFF2-40B4-BE49-F238E27FC236}">
              <a16:creationId xmlns:a16="http://schemas.microsoft.com/office/drawing/2014/main" id="{A9F9D9D1-F15D-46E0-793A-1D27C22C8F01}"/>
            </a:ext>
          </a:extLst>
        </xdr:cNvPr>
        <xdr:cNvPicPr>
          <a:picLocks noChangeAspect="1"/>
        </xdr:cNvPicPr>
      </xdr:nvPicPr>
      <xdr:blipFill rotWithShape="1">
        <a:blip xmlns:r="http://schemas.openxmlformats.org/officeDocument/2006/relationships" r:embed="rId8"/>
        <a:srcRect t="8152" b="51091"/>
        <a:stretch/>
      </xdr:blipFill>
      <xdr:spPr>
        <a:xfrm>
          <a:off x="1219200" y="27406600"/>
          <a:ext cx="6172735" cy="571500"/>
        </a:xfrm>
        <a:prstGeom prst="rect">
          <a:avLst/>
        </a:prstGeom>
      </xdr:spPr>
    </xdr:pic>
    <xdr:clientData/>
  </xdr:twoCellAnchor>
  <xdr:twoCellAnchor editAs="oneCell">
    <xdr:from>
      <xdr:col>4</xdr:col>
      <xdr:colOff>349250</xdr:colOff>
      <xdr:row>62</xdr:row>
      <xdr:rowOff>99023</xdr:rowOff>
    </xdr:from>
    <xdr:to>
      <xdr:col>7</xdr:col>
      <xdr:colOff>571500</xdr:colOff>
      <xdr:row>62</xdr:row>
      <xdr:rowOff>758251</xdr:rowOff>
    </xdr:to>
    <xdr:pic>
      <xdr:nvPicPr>
        <xdr:cNvPr id="22" name="รูปภาพ 21">
          <a:extLst>
            <a:ext uri="{FF2B5EF4-FFF2-40B4-BE49-F238E27FC236}">
              <a16:creationId xmlns:a16="http://schemas.microsoft.com/office/drawing/2014/main" id="{53809C80-5DB5-94DF-AC10-1572B7A98A50}"/>
            </a:ext>
          </a:extLst>
        </xdr:cNvPr>
        <xdr:cNvPicPr>
          <a:picLocks noChangeAspect="1"/>
        </xdr:cNvPicPr>
      </xdr:nvPicPr>
      <xdr:blipFill>
        <a:blip xmlns:r="http://schemas.openxmlformats.org/officeDocument/2006/relationships" r:embed="rId9"/>
        <a:stretch>
          <a:fillRect/>
        </a:stretch>
      </xdr:blipFill>
      <xdr:spPr>
        <a:xfrm>
          <a:off x="1314450" y="29010573"/>
          <a:ext cx="5746750" cy="659228"/>
        </a:xfrm>
        <a:prstGeom prst="rect">
          <a:avLst/>
        </a:prstGeom>
      </xdr:spPr>
    </xdr:pic>
    <xdr:clientData/>
  </xdr:twoCellAnchor>
  <xdr:twoCellAnchor editAs="oneCell">
    <xdr:from>
      <xdr:col>3</xdr:col>
      <xdr:colOff>184150</xdr:colOff>
      <xdr:row>13</xdr:row>
      <xdr:rowOff>31750</xdr:rowOff>
    </xdr:from>
    <xdr:to>
      <xdr:col>7</xdr:col>
      <xdr:colOff>461537</xdr:colOff>
      <xdr:row>13</xdr:row>
      <xdr:rowOff>428024</xdr:rowOff>
    </xdr:to>
    <xdr:pic>
      <xdr:nvPicPr>
        <xdr:cNvPr id="3" name="รูปภาพ 2">
          <a:extLst>
            <a:ext uri="{FF2B5EF4-FFF2-40B4-BE49-F238E27FC236}">
              <a16:creationId xmlns:a16="http://schemas.microsoft.com/office/drawing/2014/main" id="{D3C55B29-3D54-B1DA-04E6-E4484869A3AD}"/>
            </a:ext>
          </a:extLst>
        </xdr:cNvPr>
        <xdr:cNvPicPr>
          <a:picLocks noChangeAspect="1"/>
        </xdr:cNvPicPr>
      </xdr:nvPicPr>
      <xdr:blipFill>
        <a:blip xmlns:r="http://schemas.openxmlformats.org/officeDocument/2006/relationships" r:embed="rId10"/>
        <a:stretch>
          <a:fillRect/>
        </a:stretch>
      </xdr:blipFill>
      <xdr:spPr>
        <a:xfrm>
          <a:off x="869950" y="3486150"/>
          <a:ext cx="6081287" cy="39627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571500</xdr:colOff>
      <xdr:row>10</xdr:row>
      <xdr:rowOff>76200</xdr:rowOff>
    </xdr:from>
    <xdr:to>
      <xdr:col>7</xdr:col>
      <xdr:colOff>1753127</xdr:colOff>
      <xdr:row>10</xdr:row>
      <xdr:rowOff>472474</xdr:rowOff>
    </xdr:to>
    <xdr:pic>
      <xdr:nvPicPr>
        <xdr:cNvPr id="2" name="รูปภาพ 1">
          <a:extLst>
            <a:ext uri="{FF2B5EF4-FFF2-40B4-BE49-F238E27FC236}">
              <a16:creationId xmlns:a16="http://schemas.microsoft.com/office/drawing/2014/main" id="{BCCBE29F-4225-41C9-9331-0C09C18D2977}"/>
            </a:ext>
          </a:extLst>
        </xdr:cNvPr>
        <xdr:cNvPicPr>
          <a:picLocks noChangeAspect="1"/>
        </xdr:cNvPicPr>
      </xdr:nvPicPr>
      <xdr:blipFill>
        <a:blip xmlns:r="http://schemas.openxmlformats.org/officeDocument/2006/relationships" r:embed="rId1"/>
        <a:stretch>
          <a:fillRect/>
        </a:stretch>
      </xdr:blipFill>
      <xdr:spPr>
        <a:xfrm>
          <a:off x="2827020" y="4838700"/>
          <a:ext cx="6081287" cy="396274"/>
        </a:xfrm>
        <a:prstGeom prst="rect">
          <a:avLst/>
        </a:prstGeom>
      </xdr:spPr>
    </xdr:pic>
    <xdr:clientData/>
  </xdr:twoCellAnchor>
  <xdr:twoCellAnchor editAs="oneCell">
    <xdr:from>
      <xdr:col>3</xdr:col>
      <xdr:colOff>388620</xdr:colOff>
      <xdr:row>18</xdr:row>
      <xdr:rowOff>22860</xdr:rowOff>
    </xdr:from>
    <xdr:to>
      <xdr:col>7</xdr:col>
      <xdr:colOff>1593109</xdr:colOff>
      <xdr:row>18</xdr:row>
      <xdr:rowOff>579168</xdr:rowOff>
    </xdr:to>
    <xdr:pic>
      <xdr:nvPicPr>
        <xdr:cNvPr id="3" name="รูปภาพ 2">
          <a:extLst>
            <a:ext uri="{FF2B5EF4-FFF2-40B4-BE49-F238E27FC236}">
              <a16:creationId xmlns:a16="http://schemas.microsoft.com/office/drawing/2014/main" id="{BDF1599C-1C3E-4B90-B187-26BB25462642}"/>
            </a:ext>
          </a:extLst>
        </xdr:cNvPr>
        <xdr:cNvPicPr>
          <a:picLocks noChangeAspect="1"/>
        </xdr:cNvPicPr>
      </xdr:nvPicPr>
      <xdr:blipFill>
        <a:blip xmlns:r="http://schemas.openxmlformats.org/officeDocument/2006/relationships" r:embed="rId2"/>
        <a:stretch>
          <a:fillRect/>
        </a:stretch>
      </xdr:blipFill>
      <xdr:spPr>
        <a:xfrm>
          <a:off x="2644140" y="10378440"/>
          <a:ext cx="6104149" cy="556308"/>
        </a:xfrm>
        <a:prstGeom prst="rect">
          <a:avLst/>
        </a:prstGeom>
      </xdr:spPr>
    </xdr:pic>
    <xdr:clientData/>
  </xdr:twoCellAnchor>
  <xdr:twoCellAnchor editAs="oneCell">
    <xdr:from>
      <xdr:col>3</xdr:col>
      <xdr:colOff>449580</xdr:colOff>
      <xdr:row>18</xdr:row>
      <xdr:rowOff>647700</xdr:rowOff>
    </xdr:from>
    <xdr:to>
      <xdr:col>7</xdr:col>
      <xdr:colOff>452119</xdr:colOff>
      <xdr:row>18</xdr:row>
      <xdr:rowOff>1315905</xdr:rowOff>
    </xdr:to>
    <xdr:pic>
      <xdr:nvPicPr>
        <xdr:cNvPr id="4" name="รูปภาพ 3">
          <a:extLst>
            <a:ext uri="{FF2B5EF4-FFF2-40B4-BE49-F238E27FC236}">
              <a16:creationId xmlns:a16="http://schemas.microsoft.com/office/drawing/2014/main" id="{7E218210-223D-40FD-B946-D2BABB1937BC}"/>
            </a:ext>
          </a:extLst>
        </xdr:cNvPr>
        <xdr:cNvPicPr>
          <a:picLocks noChangeAspect="1"/>
        </xdr:cNvPicPr>
      </xdr:nvPicPr>
      <xdr:blipFill>
        <a:blip xmlns:r="http://schemas.openxmlformats.org/officeDocument/2006/relationships" r:embed="rId3"/>
        <a:stretch>
          <a:fillRect/>
        </a:stretch>
      </xdr:blipFill>
      <xdr:spPr>
        <a:xfrm>
          <a:off x="2705100" y="11003280"/>
          <a:ext cx="4902199" cy="668205"/>
        </a:xfrm>
        <a:prstGeom prst="rect">
          <a:avLst/>
        </a:prstGeom>
      </xdr:spPr>
    </xdr:pic>
    <xdr:clientData/>
  </xdr:twoCellAnchor>
  <xdr:twoCellAnchor editAs="oneCell">
    <xdr:from>
      <xdr:col>3</xdr:col>
      <xdr:colOff>464820</xdr:colOff>
      <xdr:row>18</xdr:row>
      <xdr:rowOff>1363980</xdr:rowOff>
    </xdr:from>
    <xdr:to>
      <xdr:col>7</xdr:col>
      <xdr:colOff>289560</xdr:colOff>
      <xdr:row>19</xdr:row>
      <xdr:rowOff>354263</xdr:rowOff>
    </xdr:to>
    <xdr:pic>
      <xdr:nvPicPr>
        <xdr:cNvPr id="5" name="รูปภาพ 4">
          <a:extLst>
            <a:ext uri="{FF2B5EF4-FFF2-40B4-BE49-F238E27FC236}">
              <a16:creationId xmlns:a16="http://schemas.microsoft.com/office/drawing/2014/main" id="{135E2F75-4FBC-4E93-A34B-1458299BEDE7}"/>
            </a:ext>
          </a:extLst>
        </xdr:cNvPr>
        <xdr:cNvPicPr>
          <a:picLocks noChangeAspect="1"/>
        </xdr:cNvPicPr>
      </xdr:nvPicPr>
      <xdr:blipFill>
        <a:blip xmlns:r="http://schemas.openxmlformats.org/officeDocument/2006/relationships" r:embed="rId4"/>
        <a:stretch>
          <a:fillRect/>
        </a:stretch>
      </xdr:blipFill>
      <xdr:spPr>
        <a:xfrm>
          <a:off x="2720340" y="11719560"/>
          <a:ext cx="4724400" cy="636203"/>
        </a:xfrm>
        <a:prstGeom prst="rect">
          <a:avLst/>
        </a:prstGeom>
      </xdr:spPr>
    </xdr:pic>
    <xdr:clientData/>
  </xdr:twoCellAnchor>
  <xdr:twoCellAnchor editAs="oneCell">
    <xdr:from>
      <xdr:col>3</xdr:col>
      <xdr:colOff>472440</xdr:colOff>
      <xdr:row>19</xdr:row>
      <xdr:rowOff>457200</xdr:rowOff>
    </xdr:from>
    <xdr:to>
      <xdr:col>7</xdr:col>
      <xdr:colOff>1745515</xdr:colOff>
      <xdr:row>19</xdr:row>
      <xdr:rowOff>1028700</xdr:rowOff>
    </xdr:to>
    <xdr:pic>
      <xdr:nvPicPr>
        <xdr:cNvPr id="6" name="รูปภาพ 5">
          <a:extLst>
            <a:ext uri="{FF2B5EF4-FFF2-40B4-BE49-F238E27FC236}">
              <a16:creationId xmlns:a16="http://schemas.microsoft.com/office/drawing/2014/main" id="{FA9B0722-D297-4D55-87A3-B360A625BCF2}"/>
            </a:ext>
          </a:extLst>
        </xdr:cNvPr>
        <xdr:cNvPicPr>
          <a:picLocks noChangeAspect="1"/>
        </xdr:cNvPicPr>
      </xdr:nvPicPr>
      <xdr:blipFill rotWithShape="1">
        <a:blip xmlns:r="http://schemas.openxmlformats.org/officeDocument/2006/relationships" r:embed="rId5"/>
        <a:srcRect t="8152" b="51091"/>
        <a:stretch/>
      </xdr:blipFill>
      <xdr:spPr>
        <a:xfrm>
          <a:off x="2727960" y="12458700"/>
          <a:ext cx="6172735" cy="5715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241300</xdr:colOff>
      <xdr:row>39</xdr:row>
      <xdr:rowOff>57150</xdr:rowOff>
    </xdr:from>
    <xdr:to>
      <xdr:col>7</xdr:col>
      <xdr:colOff>541549</xdr:colOff>
      <xdr:row>40</xdr:row>
      <xdr:rowOff>92758</xdr:rowOff>
    </xdr:to>
    <xdr:pic>
      <xdr:nvPicPr>
        <xdr:cNvPr id="2" name="รูปภาพ 1">
          <a:extLst>
            <a:ext uri="{FF2B5EF4-FFF2-40B4-BE49-F238E27FC236}">
              <a16:creationId xmlns:a16="http://schemas.microsoft.com/office/drawing/2014/main" id="{0B979976-928A-44EC-B201-04D7D9A7A296}"/>
            </a:ext>
          </a:extLst>
        </xdr:cNvPr>
        <xdr:cNvPicPr>
          <a:picLocks noChangeAspect="1"/>
        </xdr:cNvPicPr>
      </xdr:nvPicPr>
      <xdr:blipFill>
        <a:blip xmlns:r="http://schemas.openxmlformats.org/officeDocument/2006/relationships" r:embed="rId1"/>
        <a:stretch>
          <a:fillRect/>
        </a:stretch>
      </xdr:blipFill>
      <xdr:spPr>
        <a:xfrm>
          <a:off x="934720" y="17202150"/>
          <a:ext cx="6114309" cy="553768"/>
        </a:xfrm>
        <a:prstGeom prst="rect">
          <a:avLst/>
        </a:prstGeom>
      </xdr:spPr>
    </xdr:pic>
    <xdr:clientData/>
  </xdr:twoCellAnchor>
  <xdr:twoCellAnchor editAs="oneCell">
    <xdr:from>
      <xdr:col>3</xdr:col>
      <xdr:colOff>241300</xdr:colOff>
      <xdr:row>17</xdr:row>
      <xdr:rowOff>31750</xdr:rowOff>
    </xdr:from>
    <xdr:to>
      <xdr:col>8</xdr:col>
      <xdr:colOff>66619</xdr:colOff>
      <xdr:row>17</xdr:row>
      <xdr:rowOff>473748</xdr:rowOff>
    </xdr:to>
    <xdr:pic>
      <xdr:nvPicPr>
        <xdr:cNvPr id="3" name="รูปภาพ 2">
          <a:extLst>
            <a:ext uri="{FF2B5EF4-FFF2-40B4-BE49-F238E27FC236}">
              <a16:creationId xmlns:a16="http://schemas.microsoft.com/office/drawing/2014/main" id="{ADAEE794-2C8E-4954-ACC3-61D33B83BAD5}"/>
            </a:ext>
          </a:extLst>
        </xdr:cNvPr>
        <xdr:cNvPicPr>
          <a:picLocks noChangeAspect="1"/>
        </xdr:cNvPicPr>
      </xdr:nvPicPr>
      <xdr:blipFill>
        <a:blip xmlns:r="http://schemas.openxmlformats.org/officeDocument/2006/relationships" r:embed="rId2"/>
        <a:stretch>
          <a:fillRect/>
        </a:stretch>
      </xdr:blipFill>
      <xdr:spPr>
        <a:xfrm>
          <a:off x="934720" y="5617210"/>
          <a:ext cx="6690939" cy="441998"/>
        </a:xfrm>
        <a:prstGeom prst="rect">
          <a:avLst/>
        </a:prstGeom>
      </xdr:spPr>
    </xdr:pic>
    <xdr:clientData/>
  </xdr:twoCellAnchor>
  <xdr:twoCellAnchor editAs="oneCell">
    <xdr:from>
      <xdr:col>4</xdr:col>
      <xdr:colOff>6350</xdr:colOff>
      <xdr:row>24</xdr:row>
      <xdr:rowOff>19050</xdr:rowOff>
    </xdr:from>
    <xdr:to>
      <xdr:col>7</xdr:col>
      <xdr:colOff>997515</xdr:colOff>
      <xdr:row>24</xdr:row>
      <xdr:rowOff>743013</xdr:rowOff>
    </xdr:to>
    <xdr:pic>
      <xdr:nvPicPr>
        <xdr:cNvPr id="4" name="รูปภาพ 3">
          <a:extLst>
            <a:ext uri="{FF2B5EF4-FFF2-40B4-BE49-F238E27FC236}">
              <a16:creationId xmlns:a16="http://schemas.microsoft.com/office/drawing/2014/main" id="{572D4516-FD37-4D9A-ADDB-E85F0CD498AE}"/>
            </a:ext>
          </a:extLst>
        </xdr:cNvPr>
        <xdr:cNvPicPr>
          <a:picLocks noChangeAspect="1"/>
        </xdr:cNvPicPr>
      </xdr:nvPicPr>
      <xdr:blipFill>
        <a:blip xmlns:r="http://schemas.openxmlformats.org/officeDocument/2006/relationships" r:embed="rId3"/>
        <a:stretch>
          <a:fillRect/>
        </a:stretch>
      </xdr:blipFill>
      <xdr:spPr>
        <a:xfrm>
          <a:off x="981710" y="9292590"/>
          <a:ext cx="6523285" cy="723963"/>
        </a:xfrm>
        <a:prstGeom prst="rect">
          <a:avLst/>
        </a:prstGeom>
      </xdr:spPr>
    </xdr:pic>
    <xdr:clientData/>
  </xdr:twoCellAnchor>
  <xdr:oneCellAnchor>
    <xdr:from>
      <xdr:col>4</xdr:col>
      <xdr:colOff>88900</xdr:colOff>
      <xdr:row>32</xdr:row>
      <xdr:rowOff>82550</xdr:rowOff>
    </xdr:from>
    <xdr:ext cx="6330950" cy="696261"/>
    <xdr:pic>
      <xdr:nvPicPr>
        <xdr:cNvPr id="5" name="รูปภาพ 4">
          <a:extLst>
            <a:ext uri="{FF2B5EF4-FFF2-40B4-BE49-F238E27FC236}">
              <a16:creationId xmlns:a16="http://schemas.microsoft.com/office/drawing/2014/main" id="{59C0774C-5714-402D-AA2D-8C00EF89F020}"/>
            </a:ext>
          </a:extLst>
        </xdr:cNvPr>
        <xdr:cNvPicPr>
          <a:picLocks noChangeAspect="1"/>
        </xdr:cNvPicPr>
      </xdr:nvPicPr>
      <xdr:blipFill>
        <a:blip xmlns:r="http://schemas.openxmlformats.org/officeDocument/2006/relationships" r:embed="rId4"/>
        <a:stretch>
          <a:fillRect/>
        </a:stretch>
      </xdr:blipFill>
      <xdr:spPr>
        <a:xfrm>
          <a:off x="1064260" y="13889990"/>
          <a:ext cx="6330950" cy="696261"/>
        </a:xfrm>
        <a:prstGeom prst="rect">
          <a:avLst/>
        </a:prstGeom>
      </xdr:spPr>
    </xdr:pic>
    <xdr:clientData/>
  </xdr:oneCellAnchor>
  <xdr:twoCellAnchor editAs="oneCell">
    <xdr:from>
      <xdr:col>3</xdr:col>
      <xdr:colOff>88900</xdr:colOff>
      <xdr:row>32</xdr:row>
      <xdr:rowOff>844550</xdr:rowOff>
    </xdr:from>
    <xdr:to>
      <xdr:col>8</xdr:col>
      <xdr:colOff>180942</xdr:colOff>
      <xdr:row>33</xdr:row>
      <xdr:rowOff>408978</xdr:rowOff>
    </xdr:to>
    <xdr:pic>
      <xdr:nvPicPr>
        <xdr:cNvPr id="6" name="รูปภาพ 5">
          <a:extLst>
            <a:ext uri="{FF2B5EF4-FFF2-40B4-BE49-F238E27FC236}">
              <a16:creationId xmlns:a16="http://schemas.microsoft.com/office/drawing/2014/main" id="{05226EE8-5D4D-4A70-9595-21634B2F69C1}"/>
            </a:ext>
          </a:extLst>
        </xdr:cNvPr>
        <xdr:cNvPicPr>
          <a:picLocks noChangeAspect="1"/>
        </xdr:cNvPicPr>
      </xdr:nvPicPr>
      <xdr:blipFill>
        <a:blip xmlns:r="http://schemas.openxmlformats.org/officeDocument/2006/relationships" r:embed="rId5"/>
        <a:stretch>
          <a:fillRect/>
        </a:stretch>
      </xdr:blipFill>
      <xdr:spPr>
        <a:xfrm>
          <a:off x="782320" y="14651990"/>
          <a:ext cx="6957662" cy="433108"/>
        </a:xfrm>
        <a:prstGeom prst="rect">
          <a:avLst/>
        </a:prstGeom>
      </xdr:spPr>
    </xdr:pic>
    <xdr:clientData/>
  </xdr:twoCellAnchor>
  <xdr:twoCellAnchor editAs="oneCell">
    <xdr:from>
      <xdr:col>4</xdr:col>
      <xdr:colOff>387351</xdr:colOff>
      <xdr:row>46</xdr:row>
      <xdr:rowOff>203476</xdr:rowOff>
    </xdr:from>
    <xdr:to>
      <xdr:col>6</xdr:col>
      <xdr:colOff>730250</xdr:colOff>
      <xdr:row>47</xdr:row>
      <xdr:rowOff>27131</xdr:rowOff>
    </xdr:to>
    <xdr:pic>
      <xdr:nvPicPr>
        <xdr:cNvPr id="7" name="รูปภาพ 6">
          <a:extLst>
            <a:ext uri="{FF2B5EF4-FFF2-40B4-BE49-F238E27FC236}">
              <a16:creationId xmlns:a16="http://schemas.microsoft.com/office/drawing/2014/main" id="{8624776E-9C4E-433A-9C23-226691F0364E}"/>
            </a:ext>
          </a:extLst>
        </xdr:cNvPr>
        <xdr:cNvPicPr>
          <a:picLocks noChangeAspect="1"/>
        </xdr:cNvPicPr>
      </xdr:nvPicPr>
      <xdr:blipFill>
        <a:blip xmlns:r="http://schemas.openxmlformats.org/officeDocument/2006/relationships" r:embed="rId6"/>
        <a:stretch>
          <a:fillRect/>
        </a:stretch>
      </xdr:blipFill>
      <xdr:spPr>
        <a:xfrm>
          <a:off x="1362711" y="21006076"/>
          <a:ext cx="4907279" cy="669475"/>
        </a:xfrm>
        <a:prstGeom prst="rect">
          <a:avLst/>
        </a:prstGeom>
      </xdr:spPr>
    </xdr:pic>
    <xdr:clientData/>
  </xdr:twoCellAnchor>
  <xdr:twoCellAnchor editAs="oneCell">
    <xdr:from>
      <xdr:col>4</xdr:col>
      <xdr:colOff>850900</xdr:colOff>
      <xdr:row>54</xdr:row>
      <xdr:rowOff>82550</xdr:rowOff>
    </xdr:from>
    <xdr:to>
      <xdr:col>7</xdr:col>
      <xdr:colOff>50800</xdr:colOff>
      <xdr:row>54</xdr:row>
      <xdr:rowOff>718753</xdr:rowOff>
    </xdr:to>
    <xdr:pic>
      <xdr:nvPicPr>
        <xdr:cNvPr id="8" name="รูปภาพ 7">
          <a:extLst>
            <a:ext uri="{FF2B5EF4-FFF2-40B4-BE49-F238E27FC236}">
              <a16:creationId xmlns:a16="http://schemas.microsoft.com/office/drawing/2014/main" id="{65A06B59-74EF-488A-BB13-3CEBDEF5C9FC}"/>
            </a:ext>
          </a:extLst>
        </xdr:cNvPr>
        <xdr:cNvPicPr>
          <a:picLocks noChangeAspect="1"/>
        </xdr:cNvPicPr>
      </xdr:nvPicPr>
      <xdr:blipFill>
        <a:blip xmlns:r="http://schemas.openxmlformats.org/officeDocument/2006/relationships" r:embed="rId7"/>
        <a:stretch>
          <a:fillRect/>
        </a:stretch>
      </xdr:blipFill>
      <xdr:spPr>
        <a:xfrm>
          <a:off x="1826260" y="25266650"/>
          <a:ext cx="4732020" cy="636203"/>
        </a:xfrm>
        <a:prstGeom prst="rect">
          <a:avLst/>
        </a:prstGeom>
      </xdr:spPr>
    </xdr:pic>
    <xdr:clientData/>
  </xdr:twoCellAnchor>
  <xdr:twoCellAnchor editAs="oneCell">
    <xdr:from>
      <xdr:col>4</xdr:col>
      <xdr:colOff>254000</xdr:colOff>
      <xdr:row>59</xdr:row>
      <xdr:rowOff>69850</xdr:rowOff>
    </xdr:from>
    <xdr:to>
      <xdr:col>7</xdr:col>
      <xdr:colOff>902235</xdr:colOff>
      <xdr:row>59</xdr:row>
      <xdr:rowOff>641350</xdr:rowOff>
    </xdr:to>
    <xdr:pic>
      <xdr:nvPicPr>
        <xdr:cNvPr id="9" name="รูปภาพ 8">
          <a:extLst>
            <a:ext uri="{FF2B5EF4-FFF2-40B4-BE49-F238E27FC236}">
              <a16:creationId xmlns:a16="http://schemas.microsoft.com/office/drawing/2014/main" id="{B879ECD9-A035-4867-A346-1B5404BE66C9}"/>
            </a:ext>
          </a:extLst>
        </xdr:cNvPr>
        <xdr:cNvPicPr>
          <a:picLocks noChangeAspect="1"/>
        </xdr:cNvPicPr>
      </xdr:nvPicPr>
      <xdr:blipFill rotWithShape="1">
        <a:blip xmlns:r="http://schemas.openxmlformats.org/officeDocument/2006/relationships" r:embed="rId8"/>
        <a:srcRect t="8152" b="51091"/>
        <a:stretch/>
      </xdr:blipFill>
      <xdr:spPr>
        <a:xfrm>
          <a:off x="1229360" y="27852370"/>
          <a:ext cx="6180355" cy="571500"/>
        </a:xfrm>
        <a:prstGeom prst="rect">
          <a:avLst/>
        </a:prstGeom>
      </xdr:spPr>
    </xdr:pic>
    <xdr:clientData/>
  </xdr:twoCellAnchor>
  <xdr:twoCellAnchor editAs="oneCell">
    <xdr:from>
      <xdr:col>4</xdr:col>
      <xdr:colOff>349250</xdr:colOff>
      <xdr:row>62</xdr:row>
      <xdr:rowOff>99023</xdr:rowOff>
    </xdr:from>
    <xdr:to>
      <xdr:col>7</xdr:col>
      <xdr:colOff>571500</xdr:colOff>
      <xdr:row>62</xdr:row>
      <xdr:rowOff>758251</xdr:rowOff>
    </xdr:to>
    <xdr:pic>
      <xdr:nvPicPr>
        <xdr:cNvPr id="10" name="รูปภาพ 9">
          <a:extLst>
            <a:ext uri="{FF2B5EF4-FFF2-40B4-BE49-F238E27FC236}">
              <a16:creationId xmlns:a16="http://schemas.microsoft.com/office/drawing/2014/main" id="{89613B5C-4D3D-45CB-8C98-C5EEA91FB281}"/>
            </a:ext>
          </a:extLst>
        </xdr:cNvPr>
        <xdr:cNvPicPr>
          <a:picLocks noChangeAspect="1"/>
        </xdr:cNvPicPr>
      </xdr:nvPicPr>
      <xdr:blipFill>
        <a:blip xmlns:r="http://schemas.openxmlformats.org/officeDocument/2006/relationships" r:embed="rId9"/>
        <a:stretch>
          <a:fillRect/>
        </a:stretch>
      </xdr:blipFill>
      <xdr:spPr>
        <a:xfrm>
          <a:off x="1324610" y="29458883"/>
          <a:ext cx="5754370" cy="659228"/>
        </a:xfrm>
        <a:prstGeom prst="rect">
          <a:avLst/>
        </a:prstGeom>
      </xdr:spPr>
    </xdr:pic>
    <xdr:clientData/>
  </xdr:twoCellAnchor>
  <xdr:twoCellAnchor editAs="oneCell">
    <xdr:from>
      <xdr:col>3</xdr:col>
      <xdr:colOff>184150</xdr:colOff>
      <xdr:row>13</xdr:row>
      <xdr:rowOff>31750</xdr:rowOff>
    </xdr:from>
    <xdr:to>
      <xdr:col>7</xdr:col>
      <xdr:colOff>461537</xdr:colOff>
      <xdr:row>13</xdr:row>
      <xdr:rowOff>428024</xdr:rowOff>
    </xdr:to>
    <xdr:pic>
      <xdr:nvPicPr>
        <xdr:cNvPr id="11" name="รูปภาพ 10">
          <a:extLst>
            <a:ext uri="{FF2B5EF4-FFF2-40B4-BE49-F238E27FC236}">
              <a16:creationId xmlns:a16="http://schemas.microsoft.com/office/drawing/2014/main" id="{2E194694-2F5F-4881-9C0A-739308E038F5}"/>
            </a:ext>
          </a:extLst>
        </xdr:cNvPr>
        <xdr:cNvPicPr>
          <a:picLocks noChangeAspect="1"/>
        </xdr:cNvPicPr>
      </xdr:nvPicPr>
      <xdr:blipFill>
        <a:blip xmlns:r="http://schemas.openxmlformats.org/officeDocument/2006/relationships" r:embed="rId10"/>
        <a:stretch>
          <a:fillRect/>
        </a:stretch>
      </xdr:blipFill>
      <xdr:spPr>
        <a:xfrm>
          <a:off x="877570" y="3948430"/>
          <a:ext cx="6091447" cy="39627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4</xdr:col>
      <xdr:colOff>228600</xdr:colOff>
      <xdr:row>10</xdr:row>
      <xdr:rowOff>19050</xdr:rowOff>
    </xdr:from>
    <xdr:to>
      <xdr:col>6</xdr:col>
      <xdr:colOff>1232382</xdr:colOff>
      <xdr:row>10</xdr:row>
      <xdr:rowOff>575358</xdr:rowOff>
    </xdr:to>
    <xdr:pic>
      <xdr:nvPicPr>
        <xdr:cNvPr id="2" name="รูปภาพ 1">
          <a:extLst>
            <a:ext uri="{FF2B5EF4-FFF2-40B4-BE49-F238E27FC236}">
              <a16:creationId xmlns:a16="http://schemas.microsoft.com/office/drawing/2014/main" id="{8CC8BCF8-FAE4-4AB5-A8C4-E8B41E6CED64}"/>
            </a:ext>
          </a:extLst>
        </xdr:cNvPr>
        <xdr:cNvPicPr>
          <a:picLocks noChangeAspect="1"/>
        </xdr:cNvPicPr>
      </xdr:nvPicPr>
      <xdr:blipFill>
        <a:blip xmlns:r="http://schemas.openxmlformats.org/officeDocument/2006/relationships" r:embed="rId1"/>
        <a:stretch>
          <a:fillRect/>
        </a:stretch>
      </xdr:blipFill>
      <xdr:spPr>
        <a:xfrm>
          <a:off x="1203960" y="3310890"/>
          <a:ext cx="5568162" cy="556308"/>
        </a:xfrm>
        <a:prstGeom prst="rect">
          <a:avLst/>
        </a:prstGeom>
      </xdr:spPr>
    </xdr:pic>
    <xdr:clientData/>
  </xdr:twoCellAnchor>
  <xdr:oneCellAnchor>
    <xdr:from>
      <xdr:col>4</xdr:col>
      <xdr:colOff>552450</xdr:colOff>
      <xdr:row>16</xdr:row>
      <xdr:rowOff>63500</xdr:rowOff>
    </xdr:from>
    <xdr:ext cx="5570703" cy="518205"/>
    <xdr:pic>
      <xdr:nvPicPr>
        <xdr:cNvPr id="3" name="รูปภาพ 2">
          <a:extLst>
            <a:ext uri="{FF2B5EF4-FFF2-40B4-BE49-F238E27FC236}">
              <a16:creationId xmlns:a16="http://schemas.microsoft.com/office/drawing/2014/main" id="{A21BF770-AE6A-46B4-87A2-C90C2580BE1F}"/>
            </a:ext>
          </a:extLst>
        </xdr:cNvPr>
        <xdr:cNvPicPr>
          <a:picLocks noChangeAspect="1"/>
        </xdr:cNvPicPr>
      </xdr:nvPicPr>
      <xdr:blipFill>
        <a:blip xmlns:r="http://schemas.openxmlformats.org/officeDocument/2006/relationships" r:embed="rId2"/>
        <a:stretch>
          <a:fillRect/>
        </a:stretch>
      </xdr:blipFill>
      <xdr:spPr>
        <a:xfrm>
          <a:off x="1527810" y="6174740"/>
          <a:ext cx="5570703" cy="518205"/>
        </a:xfrm>
        <a:prstGeom prst="rect">
          <a:avLst/>
        </a:prstGeom>
      </xdr:spPr>
    </xdr:pic>
    <xdr:clientData/>
  </xdr:oneCellAnchor>
  <xdr:twoCellAnchor editAs="oneCell">
    <xdr:from>
      <xdr:col>4</xdr:col>
      <xdr:colOff>374650</xdr:colOff>
      <xdr:row>23</xdr:row>
      <xdr:rowOff>88900</xdr:rowOff>
    </xdr:from>
    <xdr:to>
      <xdr:col>7</xdr:col>
      <xdr:colOff>53827</xdr:colOff>
      <xdr:row>23</xdr:row>
      <xdr:rowOff>523278</xdr:rowOff>
    </xdr:to>
    <xdr:pic>
      <xdr:nvPicPr>
        <xdr:cNvPr id="4" name="รูปภาพ 3">
          <a:extLst>
            <a:ext uri="{FF2B5EF4-FFF2-40B4-BE49-F238E27FC236}">
              <a16:creationId xmlns:a16="http://schemas.microsoft.com/office/drawing/2014/main" id="{0A5B9746-064B-4FD9-BE25-E3DAFDB0D17A}"/>
            </a:ext>
          </a:extLst>
        </xdr:cNvPr>
        <xdr:cNvPicPr>
          <a:picLocks noChangeAspect="1"/>
        </xdr:cNvPicPr>
      </xdr:nvPicPr>
      <xdr:blipFill>
        <a:blip xmlns:r="http://schemas.openxmlformats.org/officeDocument/2006/relationships" r:embed="rId3"/>
        <a:stretch>
          <a:fillRect/>
        </a:stretch>
      </xdr:blipFill>
      <xdr:spPr>
        <a:xfrm>
          <a:off x="1350010" y="9088120"/>
          <a:ext cx="5622777" cy="434378"/>
        </a:xfrm>
        <a:prstGeom prst="rect">
          <a:avLst/>
        </a:prstGeom>
      </xdr:spPr>
    </xdr:pic>
    <xdr:clientData/>
  </xdr:twoCellAnchor>
  <xdr:twoCellAnchor editAs="oneCell">
    <xdr:from>
      <xdr:col>4</xdr:col>
      <xdr:colOff>1200150</xdr:colOff>
      <xdr:row>29</xdr:row>
      <xdr:rowOff>171450</xdr:rowOff>
    </xdr:from>
    <xdr:to>
      <xdr:col>7</xdr:col>
      <xdr:colOff>902189</xdr:colOff>
      <xdr:row>29</xdr:row>
      <xdr:rowOff>560104</xdr:rowOff>
    </xdr:to>
    <xdr:pic>
      <xdr:nvPicPr>
        <xdr:cNvPr id="5" name="รูปภาพ 4">
          <a:extLst>
            <a:ext uri="{FF2B5EF4-FFF2-40B4-BE49-F238E27FC236}">
              <a16:creationId xmlns:a16="http://schemas.microsoft.com/office/drawing/2014/main" id="{B6497159-9BAC-4F57-990C-1AF3BCC5C572}"/>
            </a:ext>
          </a:extLst>
        </xdr:cNvPr>
        <xdr:cNvPicPr>
          <a:picLocks noChangeAspect="1"/>
        </xdr:cNvPicPr>
      </xdr:nvPicPr>
      <xdr:blipFill>
        <a:blip xmlns:r="http://schemas.openxmlformats.org/officeDocument/2006/relationships" r:embed="rId4"/>
        <a:stretch>
          <a:fillRect/>
        </a:stretch>
      </xdr:blipFill>
      <xdr:spPr>
        <a:xfrm>
          <a:off x="2175510" y="12043410"/>
          <a:ext cx="5645639" cy="388654"/>
        </a:xfrm>
        <a:prstGeom prst="rect">
          <a:avLst/>
        </a:prstGeom>
      </xdr:spPr>
    </xdr:pic>
    <xdr:clientData/>
  </xdr:twoCellAnchor>
  <xdr:twoCellAnchor editAs="oneCell">
    <xdr:from>
      <xdr:col>4</xdr:col>
      <xdr:colOff>120650</xdr:colOff>
      <xdr:row>35</xdr:row>
      <xdr:rowOff>95250</xdr:rowOff>
    </xdr:from>
    <xdr:to>
      <xdr:col>6</xdr:col>
      <xdr:colOff>1177777</xdr:colOff>
      <xdr:row>35</xdr:row>
      <xdr:rowOff>712523</xdr:rowOff>
    </xdr:to>
    <xdr:pic>
      <xdr:nvPicPr>
        <xdr:cNvPr id="6" name="รูปภาพ 5">
          <a:extLst>
            <a:ext uri="{FF2B5EF4-FFF2-40B4-BE49-F238E27FC236}">
              <a16:creationId xmlns:a16="http://schemas.microsoft.com/office/drawing/2014/main" id="{8AD9CF1D-6C64-440E-A22E-F43A1BFF6D5F}"/>
            </a:ext>
          </a:extLst>
        </xdr:cNvPr>
        <xdr:cNvPicPr>
          <a:picLocks noChangeAspect="1"/>
        </xdr:cNvPicPr>
      </xdr:nvPicPr>
      <xdr:blipFill>
        <a:blip xmlns:r="http://schemas.openxmlformats.org/officeDocument/2006/relationships" r:embed="rId5"/>
        <a:stretch>
          <a:fillRect/>
        </a:stretch>
      </xdr:blipFill>
      <xdr:spPr>
        <a:xfrm>
          <a:off x="1096010" y="14786610"/>
          <a:ext cx="5621507" cy="61727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kunpr\Downloads\T-VER-METH-01-03%20Version%200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ข้อมูลสรุปโครงการ"/>
      <sheetName val="BE"/>
      <sheetName val="PE"/>
      <sheetName val="LE"/>
    </sheetNames>
    <sheetDataSet>
      <sheetData sheetId="0" refreshError="1"/>
      <sheetData sheetId="1" refreshError="1"/>
      <sheetData sheetId="2" refreshError="1"/>
      <sheetData sheetId="3" refreshError="1"/>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A1:K45"/>
  <sheetViews>
    <sheetView showGridLines="0" view="pageBreakPreview" topLeftCell="A19" zoomScaleNormal="60" zoomScaleSheetLayoutView="100" workbookViewId="0">
      <selection activeCell="B15" sqref="B15:E15"/>
    </sheetView>
  </sheetViews>
  <sheetFormatPr defaultColWidth="9" defaultRowHeight="13.8"/>
  <cols>
    <col min="1" max="1" width="2.69921875" style="1" customWidth="1"/>
    <col min="2" max="2" width="12.796875" style="1" customWidth="1"/>
    <col min="3" max="3" width="14.09765625" style="1" customWidth="1"/>
    <col min="4" max="4" width="28.19921875" style="1" customWidth="1"/>
    <col min="5" max="5" width="12.59765625" style="1" bestFit="1" customWidth="1"/>
    <col min="6" max="6" width="11.796875" style="1" customWidth="1"/>
    <col min="7" max="7" width="11.69921875" style="1" customWidth="1"/>
    <col min="8" max="8" width="36.296875" style="1" customWidth="1"/>
    <col min="9" max="9" width="63.19921875" style="1" customWidth="1"/>
    <col min="10" max="10" width="12.69921875" style="1" customWidth="1"/>
    <col min="11" max="11" width="11.69921875" style="1" customWidth="1"/>
    <col min="12" max="16384" width="9" style="1"/>
  </cols>
  <sheetData>
    <row r="1" spans="1:11" ht="18" customHeight="1">
      <c r="K1" s="9" t="s">
        <v>178</v>
      </c>
    </row>
    <row r="2" spans="1:11" ht="18" customHeight="1">
      <c r="K2" s="9" t="s">
        <v>56</v>
      </c>
    </row>
    <row r="3" spans="1:11" ht="27.75" customHeight="1">
      <c r="A3" s="18" t="s">
        <v>49</v>
      </c>
      <c r="B3" s="10"/>
      <c r="C3" s="10"/>
      <c r="D3" s="10"/>
      <c r="E3" s="10"/>
      <c r="F3" s="10"/>
      <c r="G3" s="10"/>
      <c r="H3" s="10"/>
      <c r="I3" s="10"/>
      <c r="J3" s="10"/>
      <c r="K3" s="11"/>
    </row>
    <row r="5" spans="1:11" ht="15" customHeight="1">
      <c r="A5" s="3" t="s">
        <v>83</v>
      </c>
      <c r="B5" s="3"/>
    </row>
    <row r="6" spans="1:11" ht="15" customHeight="1">
      <c r="A6" s="3"/>
      <c r="B6" s="21" t="s">
        <v>10</v>
      </c>
      <c r="C6" s="21" t="s">
        <v>11</v>
      </c>
      <c r="D6" s="21" t="s">
        <v>12</v>
      </c>
      <c r="E6" s="21" t="s">
        <v>13</v>
      </c>
      <c r="F6" s="21" t="s">
        <v>14</v>
      </c>
      <c r="G6" s="21" t="s">
        <v>15</v>
      </c>
      <c r="H6" s="21" t="s">
        <v>16</v>
      </c>
      <c r="I6" s="21" t="s">
        <v>17</v>
      </c>
      <c r="J6" s="21" t="s">
        <v>18</v>
      </c>
      <c r="K6" s="21" t="s">
        <v>19</v>
      </c>
    </row>
    <row r="7" spans="1:11" s="6" customFormat="1" ht="34.5" customHeight="1">
      <c r="B7" s="21" t="s">
        <v>20</v>
      </c>
      <c r="C7" s="21" t="s">
        <v>21</v>
      </c>
      <c r="D7" s="21" t="s">
        <v>22</v>
      </c>
      <c r="E7" s="21" t="s">
        <v>23</v>
      </c>
      <c r="F7" s="21" t="s">
        <v>24</v>
      </c>
      <c r="G7" s="21" t="s">
        <v>25</v>
      </c>
      <c r="H7" s="21" t="s">
        <v>26</v>
      </c>
      <c r="I7" s="21" t="s">
        <v>27</v>
      </c>
      <c r="J7" s="21" t="s">
        <v>28</v>
      </c>
      <c r="K7" s="21" t="s">
        <v>29</v>
      </c>
    </row>
    <row r="8" spans="1:11" s="6" customFormat="1" ht="34.5" customHeight="1">
      <c r="B8" s="21"/>
      <c r="C8" s="21"/>
      <c r="D8" s="21"/>
      <c r="E8" s="21"/>
      <c r="F8" s="21"/>
      <c r="G8" s="21"/>
      <c r="H8" s="21"/>
      <c r="I8" s="21"/>
      <c r="J8" s="21"/>
      <c r="K8" s="21"/>
    </row>
    <row r="9" spans="1:11" ht="81" customHeight="1">
      <c r="B9" s="68" t="s">
        <v>230</v>
      </c>
      <c r="C9" s="23" t="s">
        <v>88</v>
      </c>
      <c r="D9" s="24" t="s">
        <v>96</v>
      </c>
      <c r="E9" s="33" t="e">
        <f>AVERAGE('MPS(input_separate)'!B6:B105)</f>
        <v>#DIV/0!</v>
      </c>
      <c r="F9" s="23" t="s">
        <v>89</v>
      </c>
      <c r="G9" s="72" t="s">
        <v>85</v>
      </c>
      <c r="H9" s="72" t="s">
        <v>77</v>
      </c>
      <c r="I9" s="73" t="s">
        <v>90</v>
      </c>
      <c r="J9" s="72" t="s">
        <v>51</v>
      </c>
      <c r="K9" s="72" t="s">
        <v>51</v>
      </c>
    </row>
    <row r="10" spans="1:11" ht="118.2" customHeight="1">
      <c r="B10" s="22" t="s">
        <v>84</v>
      </c>
      <c r="C10" s="23" t="s">
        <v>107</v>
      </c>
      <c r="D10" s="24" t="s">
        <v>225</v>
      </c>
      <c r="E10" s="33" t="e">
        <f>AVERAGE('MPS(input_separate)'!C6:C105)</f>
        <v>#DIV/0!</v>
      </c>
      <c r="F10" s="23" t="s">
        <v>82</v>
      </c>
      <c r="G10" s="72" t="s">
        <v>33</v>
      </c>
      <c r="H10" s="72" t="s">
        <v>37</v>
      </c>
      <c r="I10" s="73" t="s">
        <v>105</v>
      </c>
      <c r="J10" s="72" t="s">
        <v>106</v>
      </c>
      <c r="K10" s="72" t="s">
        <v>51</v>
      </c>
    </row>
    <row r="11" spans="1:11" ht="42" customHeight="1">
      <c r="B11" s="67"/>
      <c r="D11" s="66"/>
      <c r="E11" s="66"/>
      <c r="F11" s="66"/>
      <c r="G11" s="66"/>
      <c r="H11" s="66"/>
    </row>
    <row r="12" spans="1:11" ht="25.8" customHeight="1">
      <c r="A12" s="3" t="s">
        <v>226</v>
      </c>
      <c r="B12" s="3"/>
    </row>
    <row r="13" spans="1:11" ht="39" customHeight="1">
      <c r="A13" s="3"/>
      <c r="B13" s="21" t="s">
        <v>10</v>
      </c>
      <c r="C13" s="21" t="s">
        <v>11</v>
      </c>
      <c r="D13" s="21" t="s">
        <v>12</v>
      </c>
      <c r="E13" s="21" t="s">
        <v>13</v>
      </c>
      <c r="F13" s="21" t="s">
        <v>14</v>
      </c>
      <c r="G13" s="21" t="s">
        <v>15</v>
      </c>
      <c r="H13" s="21" t="s">
        <v>16</v>
      </c>
      <c r="I13" s="21" t="s">
        <v>17</v>
      </c>
      <c r="J13" s="21" t="s">
        <v>18</v>
      </c>
      <c r="K13" s="21" t="s">
        <v>19</v>
      </c>
    </row>
    <row r="14" spans="1:11" s="6" customFormat="1" ht="49.8" customHeight="1">
      <c r="B14" s="21" t="s">
        <v>20</v>
      </c>
      <c r="C14" s="21" t="s">
        <v>21</v>
      </c>
      <c r="D14" s="21" t="s">
        <v>22</v>
      </c>
      <c r="E14" s="21" t="s">
        <v>23</v>
      </c>
      <c r="F14" s="21" t="s">
        <v>1</v>
      </c>
      <c r="G14" s="21" t="s">
        <v>25</v>
      </c>
      <c r="H14" s="21" t="s">
        <v>26</v>
      </c>
      <c r="I14" s="21" t="s">
        <v>27</v>
      </c>
      <c r="J14" s="21" t="s">
        <v>28</v>
      </c>
      <c r="K14" s="21" t="s">
        <v>29</v>
      </c>
    </row>
    <row r="15" spans="1:11" s="6" customFormat="1" ht="24.6" customHeight="1">
      <c r="B15" s="21"/>
      <c r="C15" s="21"/>
      <c r="D15" s="21"/>
      <c r="E15" s="21"/>
      <c r="F15" s="21"/>
      <c r="G15" s="21"/>
      <c r="H15" s="21"/>
      <c r="I15" s="21"/>
      <c r="J15" s="21"/>
      <c r="K15" s="21"/>
    </row>
    <row r="16" spans="1:11" ht="98.4" customHeight="1">
      <c r="B16" s="22" t="s">
        <v>35</v>
      </c>
      <c r="C16" s="23" t="s">
        <v>227</v>
      </c>
      <c r="D16" s="24" t="s">
        <v>112</v>
      </c>
      <c r="E16" s="33" t="e">
        <f>AVERAGE('MPS(input_separate)'!D6:D105)</f>
        <v>#DIV/0!</v>
      </c>
      <c r="F16" s="23" t="s">
        <v>82</v>
      </c>
      <c r="G16" s="72" t="s">
        <v>33</v>
      </c>
      <c r="H16" s="72" t="s">
        <v>109</v>
      </c>
      <c r="I16" s="73" t="s">
        <v>110</v>
      </c>
      <c r="J16" s="72" t="s">
        <v>113</v>
      </c>
      <c r="K16" s="72" t="s">
        <v>114</v>
      </c>
    </row>
    <row r="17" spans="1:11" ht="73.2" customHeight="1">
      <c r="B17" s="68" t="s">
        <v>73</v>
      </c>
      <c r="C17" s="23" t="s">
        <v>228</v>
      </c>
      <c r="D17" s="24" t="s">
        <v>115</v>
      </c>
      <c r="E17" s="33" t="e">
        <f>AVERAGE('MPS(input_separate)'!E6:E105)</f>
        <v>#DIV/0!</v>
      </c>
      <c r="F17" s="22" t="s">
        <v>116</v>
      </c>
      <c r="G17" s="72" t="s">
        <v>87</v>
      </c>
      <c r="H17" s="72" t="s">
        <v>117</v>
      </c>
      <c r="I17" s="73" t="s">
        <v>118</v>
      </c>
      <c r="J17" s="72" t="s">
        <v>119</v>
      </c>
      <c r="K17" s="72" t="s">
        <v>51</v>
      </c>
    </row>
    <row r="18" spans="1:11" ht="87.6" customHeight="1">
      <c r="B18" s="22" t="s">
        <v>84</v>
      </c>
      <c r="C18" s="23" t="s">
        <v>120</v>
      </c>
      <c r="D18" s="24" t="s">
        <v>122</v>
      </c>
      <c r="E18" s="33" t="e">
        <f>AVERAGE('MPS(input_separate)'!F6:F105)</f>
        <v>#DIV/0!</v>
      </c>
      <c r="F18" s="23" t="s">
        <v>121</v>
      </c>
      <c r="G18" s="72" t="s">
        <v>85</v>
      </c>
      <c r="H18" s="72" t="s">
        <v>117</v>
      </c>
      <c r="I18" s="73" t="s">
        <v>123</v>
      </c>
      <c r="J18" s="72" t="s">
        <v>119</v>
      </c>
      <c r="K18" s="72" t="s">
        <v>51</v>
      </c>
    </row>
    <row r="19" spans="1:11" ht="129.6" customHeight="1">
      <c r="B19" s="67"/>
      <c r="D19" s="66"/>
      <c r="E19" s="66"/>
      <c r="F19" s="66"/>
      <c r="G19" s="66"/>
      <c r="H19" s="66"/>
      <c r="K19" s="1" t="s">
        <v>81</v>
      </c>
    </row>
    <row r="20" spans="1:11" ht="85.2" customHeight="1">
      <c r="B20" s="67"/>
      <c r="D20" s="66"/>
      <c r="E20" s="66"/>
      <c r="F20" s="66"/>
      <c r="G20" s="66"/>
      <c r="H20" s="66"/>
      <c r="K20" s="1" t="s">
        <v>81</v>
      </c>
    </row>
    <row r="21" spans="1:11" ht="34.799999999999997" customHeight="1">
      <c r="A21" s="3" t="s">
        <v>229</v>
      </c>
    </row>
    <row r="22" spans="1:11" ht="25.8" customHeight="1">
      <c r="B22" s="86" t="s">
        <v>10</v>
      </c>
      <c r="C22" s="108" t="s">
        <v>11</v>
      </c>
      <c r="D22" s="108"/>
      <c r="E22" s="86" t="s">
        <v>12</v>
      </c>
      <c r="F22" s="86" t="s">
        <v>13</v>
      </c>
      <c r="G22" s="108" t="s">
        <v>14</v>
      </c>
      <c r="H22" s="108"/>
      <c r="I22" s="108"/>
      <c r="J22" s="108" t="s">
        <v>15</v>
      </c>
      <c r="K22" s="108"/>
    </row>
    <row r="23" spans="1:11" ht="49.2" customHeight="1">
      <c r="B23" s="87" t="s">
        <v>21</v>
      </c>
      <c r="C23" s="109" t="s">
        <v>22</v>
      </c>
      <c r="D23" s="109"/>
      <c r="E23" s="87" t="s">
        <v>23</v>
      </c>
      <c r="F23" s="87" t="s">
        <v>1</v>
      </c>
      <c r="G23" s="108" t="s">
        <v>78</v>
      </c>
      <c r="H23" s="108"/>
      <c r="I23" s="108"/>
      <c r="J23" s="108" t="s">
        <v>29</v>
      </c>
      <c r="K23" s="108"/>
    </row>
    <row r="24" spans="1:11" ht="37.799999999999997" customHeight="1">
      <c r="B24" s="88" t="s">
        <v>126</v>
      </c>
      <c r="C24" s="104" t="s">
        <v>129</v>
      </c>
      <c r="D24" s="104"/>
      <c r="E24" s="89">
        <v>90</v>
      </c>
      <c r="F24" s="88" t="s">
        <v>128</v>
      </c>
      <c r="G24" s="105" t="s">
        <v>130</v>
      </c>
      <c r="H24" s="106"/>
      <c r="I24" s="106"/>
      <c r="J24" s="107" t="s">
        <v>51</v>
      </c>
      <c r="K24" s="107"/>
    </row>
    <row r="25" spans="1:11" ht="38.4" customHeight="1">
      <c r="A25" s="3" t="s">
        <v>79</v>
      </c>
      <c r="B25" s="3"/>
    </row>
    <row r="26" spans="1:11" ht="27.6" customHeight="1" thickBot="1">
      <c r="B26" s="101" t="s">
        <v>48</v>
      </c>
      <c r="C26" s="101"/>
      <c r="D26" s="25" t="s">
        <v>24</v>
      </c>
    </row>
    <row r="27" spans="1:11" ht="24" customHeight="1" thickBot="1">
      <c r="B27" s="102">
        <f>ROUNDDOWN('MPS(calc_process)'!G6, 0)</f>
        <v>0</v>
      </c>
      <c r="C27" s="103"/>
      <c r="D27" s="51" t="s">
        <v>57</v>
      </c>
    </row>
    <row r="28" spans="1:11" ht="18.600000000000001" customHeight="1">
      <c r="F28" s="7"/>
      <c r="G28" s="7"/>
    </row>
    <row r="29" spans="1:11" ht="15.6" customHeight="1">
      <c r="A29" s="3" t="s">
        <v>9</v>
      </c>
    </row>
    <row r="30" spans="1:11" ht="24" customHeight="1">
      <c r="B30" s="12" t="s">
        <v>31</v>
      </c>
      <c r="C30" s="100" t="s">
        <v>86</v>
      </c>
      <c r="D30" s="100"/>
      <c r="E30" s="100"/>
      <c r="F30" s="100"/>
      <c r="G30" s="100"/>
      <c r="H30" s="100"/>
      <c r="I30" s="100"/>
      <c r="J30" s="8"/>
    </row>
    <row r="31" spans="1:11" ht="22.8" customHeight="1">
      <c r="B31" s="12" t="s">
        <v>30</v>
      </c>
      <c r="C31" s="100" t="s">
        <v>32</v>
      </c>
      <c r="D31" s="100"/>
      <c r="E31" s="100"/>
      <c r="F31" s="100"/>
      <c r="G31" s="100"/>
      <c r="H31" s="100"/>
      <c r="I31" s="100"/>
      <c r="J31" s="8"/>
    </row>
    <row r="32" spans="1:11" ht="23.4" customHeight="1">
      <c r="B32" s="12" t="s">
        <v>33</v>
      </c>
      <c r="C32" s="100" t="s">
        <v>34</v>
      </c>
      <c r="D32" s="100"/>
      <c r="E32" s="100"/>
      <c r="F32" s="100"/>
      <c r="G32" s="100"/>
      <c r="H32" s="100"/>
      <c r="I32" s="100"/>
      <c r="J32" s="8"/>
    </row>
    <row r="33" spans="2:5" ht="129.6" customHeight="1"/>
    <row r="40" spans="2:5" ht="22.8">
      <c r="B40" s="56"/>
      <c r="C40" s="56"/>
      <c r="D40" s="56"/>
      <c r="E40" s="56"/>
    </row>
    <row r="41" spans="2:5" ht="76.05" customHeight="1">
      <c r="B41" s="57" t="s">
        <v>59</v>
      </c>
      <c r="C41" s="63" t="s">
        <v>60</v>
      </c>
      <c r="D41" s="57" t="s">
        <v>61</v>
      </c>
      <c r="E41" s="57" t="s">
        <v>62</v>
      </c>
    </row>
    <row r="42" spans="2:5" ht="58.95" customHeight="1">
      <c r="B42" s="57" t="s">
        <v>63</v>
      </c>
      <c r="C42" s="64" t="s">
        <v>64</v>
      </c>
      <c r="D42" s="58" t="s">
        <v>65</v>
      </c>
      <c r="E42" s="59" t="e">
        <f>IF(OR(E43="-",E44="-"),"-",E43-E44-E45)</f>
        <v>#REF!</v>
      </c>
    </row>
    <row r="43" spans="2:5" ht="58.95" customHeight="1">
      <c r="B43" s="60" t="s">
        <v>66</v>
      </c>
      <c r="C43" s="65" t="s">
        <v>67</v>
      </c>
      <c r="D43" s="61" t="s">
        <v>68</v>
      </c>
      <c r="E43" s="62" t="e">
        <f>[1]BE!H34</f>
        <v>#REF!</v>
      </c>
    </row>
    <row r="44" spans="2:5" ht="58.95" customHeight="1">
      <c r="B44" s="60" t="s">
        <v>69</v>
      </c>
      <c r="C44" s="65" t="s">
        <v>70</v>
      </c>
      <c r="D44" s="61" t="s">
        <v>68</v>
      </c>
      <c r="E44" s="62" t="e">
        <f>[1]PE!H34</f>
        <v>#REF!</v>
      </c>
    </row>
    <row r="45" spans="2:5" ht="58.95" customHeight="1">
      <c r="B45" s="60" t="s">
        <v>71</v>
      </c>
      <c r="C45" s="65" t="s">
        <v>72</v>
      </c>
      <c r="D45" s="61" t="s">
        <v>68</v>
      </c>
      <c r="E45" s="62" t="e">
        <f>IF([1]LE!H35="","-",[1]LE!H35)</f>
        <v>#REF!</v>
      </c>
    </row>
  </sheetData>
  <sheetProtection formatCells="0" formatRows="0"/>
  <mergeCells count="14">
    <mergeCell ref="C24:D24"/>
    <mergeCell ref="G24:I24"/>
    <mergeCell ref="J24:K24"/>
    <mergeCell ref="C22:D22"/>
    <mergeCell ref="G22:I22"/>
    <mergeCell ref="J22:K22"/>
    <mergeCell ref="C23:D23"/>
    <mergeCell ref="G23:I23"/>
    <mergeCell ref="J23:K23"/>
    <mergeCell ref="C31:I31"/>
    <mergeCell ref="C32:I32"/>
    <mergeCell ref="B26:C26"/>
    <mergeCell ref="B27:C27"/>
    <mergeCell ref="C30:I30"/>
  </mergeCells>
  <phoneticPr fontId="2"/>
  <pageMargins left="0.70866141732283472" right="0.70866141732283472" top="0.74803149606299213" bottom="0.74803149606299213" header="0.31496062992125984" footer="0.31496062992125984"/>
  <pageSetup paperSize="9" scale="34" orientation="landscape" r:id="rId1"/>
  <colBreaks count="1" manualBreakCount="1">
    <brk id="1" max="33"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sheetPr>
  <dimension ref="A1:F105"/>
  <sheetViews>
    <sheetView view="pageBreakPreview" zoomScale="83" zoomScaleNormal="100" zoomScaleSheetLayoutView="80" workbookViewId="0">
      <selection activeCell="B15" sqref="B15:E15"/>
    </sheetView>
  </sheetViews>
  <sheetFormatPr defaultColWidth="9" defaultRowHeight="13.8"/>
  <cols>
    <col min="1" max="1" width="20.796875" style="17" customWidth="1"/>
    <col min="2" max="6" width="50.296875" style="17" customWidth="1"/>
    <col min="7" max="16384" width="9" style="17"/>
  </cols>
  <sheetData>
    <row r="1" spans="1:6" ht="15" customHeight="1">
      <c r="B1" s="19"/>
      <c r="C1" s="19"/>
      <c r="D1" s="19"/>
      <c r="E1" s="19"/>
      <c r="F1" s="19" t="str">
        <f>'MPS(input)'!K1</f>
        <v>Monitoring Spreadsheet: JCM_TH_TVER-01-01_ver01.0</v>
      </c>
    </row>
    <row r="2" spans="1:6" ht="15" customHeight="1">
      <c r="B2" s="19"/>
      <c r="C2" s="19"/>
      <c r="D2" s="19"/>
      <c r="E2" s="19"/>
      <c r="F2" s="19" t="str">
        <f>'MPS(input)'!K2</f>
        <v>Reference Number:</v>
      </c>
    </row>
    <row r="3" spans="1:6" ht="16.2">
      <c r="A3" s="15" t="s">
        <v>100</v>
      </c>
      <c r="B3" s="16" t="s">
        <v>102</v>
      </c>
      <c r="C3" s="16" t="s">
        <v>179</v>
      </c>
      <c r="D3" s="16" t="s">
        <v>181</v>
      </c>
      <c r="E3" s="16" t="s">
        <v>183</v>
      </c>
      <c r="F3" s="16" t="s">
        <v>185</v>
      </c>
    </row>
    <row r="4" spans="1:6" ht="73.8" customHeight="1">
      <c r="A4" s="15" t="s">
        <v>101</v>
      </c>
      <c r="B4" s="16" t="s">
        <v>103</v>
      </c>
      <c r="C4" s="16" t="s">
        <v>180</v>
      </c>
      <c r="D4" s="16" t="s">
        <v>182</v>
      </c>
      <c r="E4" s="16" t="s">
        <v>184</v>
      </c>
      <c r="F4" s="16" t="s">
        <v>186</v>
      </c>
    </row>
    <row r="5" spans="1:6" ht="16.2">
      <c r="A5" s="15"/>
      <c r="B5" s="15" t="s">
        <v>89</v>
      </c>
      <c r="C5" s="15" t="s">
        <v>82</v>
      </c>
      <c r="D5" s="15" t="s">
        <v>82</v>
      </c>
      <c r="E5" s="15" t="s">
        <v>116</v>
      </c>
      <c r="F5" s="15" t="s">
        <v>187</v>
      </c>
    </row>
    <row r="6" spans="1:6">
      <c r="A6" s="26">
        <v>1</v>
      </c>
      <c r="B6" s="92"/>
      <c r="C6" s="27"/>
      <c r="D6" s="27"/>
      <c r="E6" s="27"/>
      <c r="F6" s="27"/>
    </row>
    <row r="7" spans="1:6">
      <c r="A7" s="26">
        <v>2</v>
      </c>
      <c r="B7" s="27"/>
      <c r="C7" s="27"/>
      <c r="D7" s="27"/>
      <c r="E7" s="27"/>
      <c r="F7" s="27"/>
    </row>
    <row r="8" spans="1:6">
      <c r="A8" s="26">
        <v>3</v>
      </c>
      <c r="B8" s="27"/>
      <c r="C8" s="27"/>
      <c r="D8" s="27"/>
      <c r="E8" s="27"/>
      <c r="F8" s="27"/>
    </row>
    <row r="9" spans="1:6">
      <c r="A9" s="26">
        <v>4</v>
      </c>
      <c r="B9" s="27"/>
      <c r="C9" s="27"/>
      <c r="D9" s="27"/>
      <c r="E9" s="27"/>
      <c r="F9" s="27"/>
    </row>
    <row r="10" spans="1:6">
      <c r="A10" s="26">
        <v>5</v>
      </c>
      <c r="B10" s="27"/>
      <c r="C10" s="27"/>
      <c r="D10" s="27"/>
      <c r="E10" s="27"/>
      <c r="F10" s="27"/>
    </row>
    <row r="11" spans="1:6">
      <c r="A11" s="26">
        <v>6</v>
      </c>
      <c r="B11" s="27"/>
      <c r="C11" s="27"/>
      <c r="D11" s="27"/>
      <c r="E11" s="27"/>
      <c r="F11" s="27"/>
    </row>
    <row r="12" spans="1:6">
      <c r="A12" s="26">
        <v>7</v>
      </c>
      <c r="B12" s="27"/>
      <c r="C12" s="27"/>
      <c r="D12" s="27"/>
      <c r="E12" s="27"/>
      <c r="F12" s="27"/>
    </row>
    <row r="13" spans="1:6">
      <c r="A13" s="26">
        <v>8</v>
      </c>
      <c r="B13" s="27"/>
      <c r="C13" s="27"/>
      <c r="D13" s="27"/>
      <c r="E13" s="27"/>
      <c r="F13" s="27"/>
    </row>
    <row r="14" spans="1:6">
      <c r="A14" s="26">
        <v>9</v>
      </c>
      <c r="B14" s="27"/>
      <c r="C14" s="27"/>
      <c r="D14" s="27"/>
      <c r="E14" s="27"/>
      <c r="F14" s="27"/>
    </row>
    <row r="15" spans="1:6">
      <c r="A15" s="26">
        <v>10</v>
      </c>
      <c r="B15" s="27"/>
      <c r="C15" s="27"/>
      <c r="D15" s="27"/>
      <c r="E15" s="27"/>
      <c r="F15" s="27"/>
    </row>
    <row r="16" spans="1:6">
      <c r="A16" s="26">
        <v>11</v>
      </c>
      <c r="B16" s="27"/>
      <c r="C16" s="27"/>
      <c r="D16" s="27"/>
      <c r="E16" s="27"/>
      <c r="F16" s="27"/>
    </row>
    <row r="17" spans="1:6">
      <c r="A17" s="26">
        <v>12</v>
      </c>
      <c r="B17" s="27"/>
      <c r="C17" s="27"/>
      <c r="D17" s="27"/>
      <c r="E17" s="27"/>
      <c r="F17" s="27"/>
    </row>
    <row r="18" spans="1:6">
      <c r="A18" s="26">
        <v>13</v>
      </c>
      <c r="B18" s="27"/>
      <c r="C18" s="27"/>
      <c r="D18" s="27"/>
      <c r="E18" s="27"/>
      <c r="F18" s="27"/>
    </row>
    <row r="19" spans="1:6">
      <c r="A19" s="26">
        <v>14</v>
      </c>
      <c r="B19" s="27"/>
      <c r="C19" s="27"/>
      <c r="D19" s="27"/>
      <c r="E19" s="27"/>
      <c r="F19" s="27"/>
    </row>
    <row r="20" spans="1:6">
      <c r="A20" s="26">
        <v>15</v>
      </c>
      <c r="B20" s="27"/>
      <c r="C20" s="27"/>
      <c r="D20" s="27"/>
      <c r="E20" s="27"/>
      <c r="F20" s="27"/>
    </row>
    <row r="21" spans="1:6">
      <c r="A21" s="26">
        <v>16</v>
      </c>
      <c r="B21" s="27"/>
      <c r="C21" s="27"/>
      <c r="D21" s="27"/>
      <c r="E21" s="27"/>
      <c r="F21" s="27"/>
    </row>
    <row r="22" spans="1:6">
      <c r="A22" s="26">
        <v>17</v>
      </c>
      <c r="B22" s="27"/>
      <c r="C22" s="27"/>
      <c r="D22" s="27"/>
      <c r="E22" s="27"/>
      <c r="F22" s="27"/>
    </row>
    <row r="23" spans="1:6">
      <c r="A23" s="26">
        <v>18</v>
      </c>
      <c r="B23" s="27"/>
      <c r="C23" s="27"/>
      <c r="D23" s="27"/>
      <c r="E23" s="27"/>
      <c r="F23" s="27"/>
    </row>
    <row r="24" spans="1:6">
      <c r="A24" s="26">
        <v>19</v>
      </c>
      <c r="B24" s="27"/>
      <c r="C24" s="27"/>
      <c r="D24" s="27"/>
      <c r="E24" s="27"/>
      <c r="F24" s="27"/>
    </row>
    <row r="25" spans="1:6">
      <c r="A25" s="26">
        <v>20</v>
      </c>
      <c r="B25" s="27"/>
      <c r="C25" s="27"/>
      <c r="D25" s="27"/>
      <c r="E25" s="27"/>
      <c r="F25" s="27"/>
    </row>
    <row r="26" spans="1:6">
      <c r="A26" s="26">
        <v>21</v>
      </c>
      <c r="B26" s="27"/>
      <c r="C26" s="27"/>
      <c r="D26" s="27"/>
      <c r="E26" s="27"/>
      <c r="F26" s="27"/>
    </row>
    <row r="27" spans="1:6">
      <c r="A27" s="26">
        <v>22</v>
      </c>
      <c r="B27" s="27"/>
      <c r="C27" s="27"/>
      <c r="D27" s="27"/>
      <c r="E27" s="27"/>
      <c r="F27" s="27"/>
    </row>
    <row r="28" spans="1:6">
      <c r="A28" s="26">
        <v>23</v>
      </c>
      <c r="B28" s="27"/>
      <c r="C28" s="27"/>
      <c r="D28" s="27"/>
      <c r="E28" s="27"/>
      <c r="F28" s="27"/>
    </row>
    <row r="29" spans="1:6">
      <c r="A29" s="26">
        <v>24</v>
      </c>
      <c r="B29" s="27"/>
      <c r="C29" s="27"/>
      <c r="D29" s="27"/>
      <c r="E29" s="27"/>
      <c r="F29" s="27"/>
    </row>
    <row r="30" spans="1:6">
      <c r="A30" s="26">
        <v>25</v>
      </c>
      <c r="B30" s="27"/>
      <c r="C30" s="27"/>
      <c r="D30" s="27"/>
      <c r="E30" s="27"/>
      <c r="F30" s="27"/>
    </row>
    <row r="31" spans="1:6">
      <c r="A31" s="26">
        <v>26</v>
      </c>
      <c r="B31" s="27"/>
      <c r="C31" s="27"/>
      <c r="D31" s="27"/>
      <c r="E31" s="27"/>
      <c r="F31" s="27"/>
    </row>
    <row r="32" spans="1:6">
      <c r="A32" s="26">
        <v>27</v>
      </c>
      <c r="B32" s="27"/>
      <c r="C32" s="27"/>
      <c r="D32" s="27"/>
      <c r="E32" s="27"/>
      <c r="F32" s="27"/>
    </row>
    <row r="33" spans="1:6">
      <c r="A33" s="26">
        <v>28</v>
      </c>
      <c r="B33" s="27"/>
      <c r="C33" s="27"/>
      <c r="D33" s="27"/>
      <c r="E33" s="27"/>
      <c r="F33" s="27"/>
    </row>
    <row r="34" spans="1:6">
      <c r="A34" s="26">
        <v>29</v>
      </c>
      <c r="B34" s="27"/>
      <c r="C34" s="27"/>
      <c r="D34" s="27"/>
      <c r="E34" s="27"/>
      <c r="F34" s="27"/>
    </row>
    <row r="35" spans="1:6">
      <c r="A35" s="26">
        <v>30</v>
      </c>
      <c r="B35" s="27"/>
      <c r="C35" s="27"/>
      <c r="D35" s="27"/>
      <c r="E35" s="27"/>
      <c r="F35" s="27"/>
    </row>
    <row r="36" spans="1:6">
      <c r="A36" s="26">
        <v>31</v>
      </c>
      <c r="B36" s="27"/>
      <c r="C36" s="27"/>
      <c r="D36" s="27"/>
      <c r="E36" s="27"/>
      <c r="F36" s="27"/>
    </row>
    <row r="37" spans="1:6">
      <c r="A37" s="26">
        <v>32</v>
      </c>
      <c r="B37" s="27"/>
      <c r="C37" s="27"/>
      <c r="D37" s="27"/>
      <c r="E37" s="27"/>
      <c r="F37" s="27"/>
    </row>
    <row r="38" spans="1:6">
      <c r="A38" s="26">
        <v>33</v>
      </c>
      <c r="B38" s="27"/>
      <c r="C38" s="27"/>
      <c r="D38" s="27"/>
      <c r="E38" s="27"/>
      <c r="F38" s="27"/>
    </row>
    <row r="39" spans="1:6">
      <c r="A39" s="26">
        <v>34</v>
      </c>
      <c r="B39" s="27"/>
      <c r="C39" s="27"/>
      <c r="D39" s="27"/>
      <c r="E39" s="27"/>
      <c r="F39" s="27"/>
    </row>
    <row r="40" spans="1:6">
      <c r="A40" s="26">
        <v>35</v>
      </c>
      <c r="B40" s="27"/>
      <c r="C40" s="27"/>
      <c r="D40" s="27"/>
      <c r="E40" s="27"/>
      <c r="F40" s="27"/>
    </row>
    <row r="41" spans="1:6">
      <c r="A41" s="26">
        <v>36</v>
      </c>
      <c r="B41" s="27"/>
      <c r="C41" s="27"/>
      <c r="D41" s="27"/>
      <c r="E41" s="27"/>
      <c r="F41" s="27"/>
    </row>
    <row r="42" spans="1:6">
      <c r="A42" s="26">
        <v>37</v>
      </c>
      <c r="B42" s="27"/>
      <c r="C42" s="27"/>
      <c r="D42" s="27"/>
      <c r="E42" s="27"/>
      <c r="F42" s="27"/>
    </row>
    <row r="43" spans="1:6">
      <c r="A43" s="26">
        <v>38</v>
      </c>
      <c r="B43" s="27"/>
      <c r="C43" s="27"/>
      <c r="D43" s="27"/>
      <c r="E43" s="27"/>
      <c r="F43" s="27"/>
    </row>
    <row r="44" spans="1:6">
      <c r="A44" s="26">
        <v>39</v>
      </c>
      <c r="B44" s="27"/>
      <c r="C44" s="27"/>
      <c r="D44" s="27"/>
      <c r="E44" s="27"/>
      <c r="F44" s="27"/>
    </row>
    <row r="45" spans="1:6">
      <c r="A45" s="26">
        <v>40</v>
      </c>
      <c r="B45" s="27"/>
      <c r="C45" s="27"/>
      <c r="D45" s="27"/>
      <c r="E45" s="27"/>
      <c r="F45" s="27"/>
    </row>
    <row r="46" spans="1:6">
      <c r="A46" s="26">
        <v>41</v>
      </c>
      <c r="B46" s="27"/>
      <c r="C46" s="27"/>
      <c r="D46" s="27"/>
      <c r="E46" s="27"/>
      <c r="F46" s="27"/>
    </row>
    <row r="47" spans="1:6">
      <c r="A47" s="26">
        <v>42</v>
      </c>
      <c r="B47" s="27"/>
      <c r="C47" s="27"/>
      <c r="D47" s="27"/>
      <c r="E47" s="27"/>
      <c r="F47" s="27"/>
    </row>
    <row r="48" spans="1:6">
      <c r="A48" s="26">
        <v>43</v>
      </c>
      <c r="B48" s="27"/>
      <c r="C48" s="27"/>
      <c r="D48" s="27"/>
      <c r="E48" s="27"/>
      <c r="F48" s="27"/>
    </row>
    <row r="49" spans="1:6">
      <c r="A49" s="26">
        <v>44</v>
      </c>
      <c r="B49" s="27"/>
      <c r="C49" s="27"/>
      <c r="D49" s="27"/>
      <c r="E49" s="27"/>
      <c r="F49" s="27"/>
    </row>
    <row r="50" spans="1:6">
      <c r="A50" s="26">
        <v>45</v>
      </c>
      <c r="B50" s="27"/>
      <c r="C50" s="27"/>
      <c r="D50" s="27"/>
      <c r="E50" s="27"/>
      <c r="F50" s="27"/>
    </row>
    <row r="51" spans="1:6">
      <c r="A51" s="26">
        <v>46</v>
      </c>
      <c r="B51" s="27"/>
      <c r="C51" s="27"/>
      <c r="D51" s="27"/>
      <c r="E51" s="27"/>
      <c r="F51" s="27"/>
    </row>
    <row r="52" spans="1:6">
      <c r="A52" s="26">
        <v>47</v>
      </c>
      <c r="B52" s="27"/>
      <c r="C52" s="27"/>
      <c r="D52" s="27"/>
      <c r="E52" s="27"/>
      <c r="F52" s="27"/>
    </row>
    <row r="53" spans="1:6">
      <c r="A53" s="26">
        <v>48</v>
      </c>
      <c r="B53" s="27"/>
      <c r="C53" s="27"/>
      <c r="D53" s="27"/>
      <c r="E53" s="27"/>
      <c r="F53" s="27"/>
    </row>
    <row r="54" spans="1:6">
      <c r="A54" s="26">
        <v>49</v>
      </c>
      <c r="B54" s="27"/>
      <c r="C54" s="27"/>
      <c r="D54" s="27"/>
      <c r="E54" s="27"/>
      <c r="F54" s="27"/>
    </row>
    <row r="55" spans="1:6">
      <c r="A55" s="26">
        <v>50</v>
      </c>
      <c r="B55" s="27"/>
      <c r="C55" s="27"/>
      <c r="D55" s="27"/>
      <c r="E55" s="27"/>
      <c r="F55" s="27"/>
    </row>
    <row r="56" spans="1:6">
      <c r="A56" s="26">
        <v>51</v>
      </c>
      <c r="B56" s="27"/>
      <c r="C56" s="27"/>
      <c r="D56" s="27"/>
      <c r="E56" s="27"/>
      <c r="F56" s="27"/>
    </row>
    <row r="57" spans="1:6">
      <c r="A57" s="26">
        <v>52</v>
      </c>
      <c r="B57" s="27"/>
      <c r="C57" s="27"/>
      <c r="D57" s="27"/>
      <c r="E57" s="27"/>
      <c r="F57" s="27"/>
    </row>
    <row r="58" spans="1:6">
      <c r="A58" s="26">
        <v>53</v>
      </c>
      <c r="B58" s="27"/>
      <c r="C58" s="27"/>
      <c r="D58" s="27"/>
      <c r="E58" s="27"/>
      <c r="F58" s="27"/>
    </row>
    <row r="59" spans="1:6">
      <c r="A59" s="26">
        <v>54</v>
      </c>
      <c r="B59" s="27"/>
      <c r="C59" s="27"/>
      <c r="D59" s="27"/>
      <c r="E59" s="27"/>
      <c r="F59" s="27"/>
    </row>
    <row r="60" spans="1:6">
      <c r="A60" s="26">
        <v>55</v>
      </c>
      <c r="B60" s="27"/>
      <c r="C60" s="27"/>
      <c r="D60" s="27"/>
      <c r="E60" s="27"/>
      <c r="F60" s="27"/>
    </row>
    <row r="61" spans="1:6">
      <c r="A61" s="26">
        <v>56</v>
      </c>
      <c r="B61" s="27"/>
      <c r="C61" s="27"/>
      <c r="D61" s="27"/>
      <c r="E61" s="27"/>
      <c r="F61" s="27"/>
    </row>
    <row r="62" spans="1:6">
      <c r="A62" s="26">
        <v>57</v>
      </c>
      <c r="B62" s="27"/>
      <c r="C62" s="27"/>
      <c r="D62" s="27"/>
      <c r="E62" s="27"/>
      <c r="F62" s="27"/>
    </row>
    <row r="63" spans="1:6">
      <c r="A63" s="26">
        <v>58</v>
      </c>
      <c r="B63" s="27"/>
      <c r="C63" s="27"/>
      <c r="D63" s="27"/>
      <c r="E63" s="27"/>
      <c r="F63" s="27"/>
    </row>
    <row r="64" spans="1:6">
      <c r="A64" s="26">
        <v>59</v>
      </c>
      <c r="B64" s="27"/>
      <c r="C64" s="27"/>
      <c r="D64" s="27"/>
      <c r="E64" s="27"/>
      <c r="F64" s="27"/>
    </row>
    <row r="65" spans="1:6">
      <c r="A65" s="26">
        <v>60</v>
      </c>
      <c r="B65" s="27"/>
      <c r="C65" s="27"/>
      <c r="D65" s="27"/>
      <c r="E65" s="27"/>
      <c r="F65" s="27"/>
    </row>
    <row r="66" spans="1:6">
      <c r="A66" s="26">
        <v>61</v>
      </c>
      <c r="B66" s="27"/>
      <c r="C66" s="27"/>
      <c r="D66" s="27"/>
      <c r="E66" s="27"/>
      <c r="F66" s="27"/>
    </row>
    <row r="67" spans="1:6">
      <c r="A67" s="26">
        <v>62</v>
      </c>
      <c r="B67" s="27"/>
      <c r="C67" s="27"/>
      <c r="D67" s="27"/>
      <c r="E67" s="27"/>
      <c r="F67" s="27"/>
    </row>
    <row r="68" spans="1:6">
      <c r="A68" s="26">
        <v>63</v>
      </c>
      <c r="B68" s="27"/>
      <c r="C68" s="27"/>
      <c r="D68" s="27"/>
      <c r="E68" s="27"/>
      <c r="F68" s="27"/>
    </row>
    <row r="69" spans="1:6">
      <c r="A69" s="26">
        <v>64</v>
      </c>
      <c r="B69" s="27"/>
      <c r="C69" s="27"/>
      <c r="D69" s="27"/>
      <c r="E69" s="27"/>
      <c r="F69" s="27"/>
    </row>
    <row r="70" spans="1:6">
      <c r="A70" s="26">
        <v>65</v>
      </c>
      <c r="B70" s="27"/>
      <c r="C70" s="27"/>
      <c r="D70" s="27"/>
      <c r="E70" s="27"/>
      <c r="F70" s="27"/>
    </row>
    <row r="71" spans="1:6">
      <c r="A71" s="26">
        <v>66</v>
      </c>
      <c r="B71" s="27"/>
      <c r="C71" s="27"/>
      <c r="D71" s="27"/>
      <c r="E71" s="27"/>
      <c r="F71" s="27"/>
    </row>
    <row r="72" spans="1:6">
      <c r="A72" s="26">
        <v>67</v>
      </c>
      <c r="B72" s="27"/>
      <c r="C72" s="27"/>
      <c r="D72" s="27"/>
      <c r="E72" s="27"/>
      <c r="F72" s="27"/>
    </row>
    <row r="73" spans="1:6">
      <c r="A73" s="26">
        <v>68</v>
      </c>
      <c r="B73" s="27"/>
      <c r="C73" s="27"/>
      <c r="D73" s="27"/>
      <c r="E73" s="27"/>
      <c r="F73" s="27"/>
    </row>
    <row r="74" spans="1:6">
      <c r="A74" s="26">
        <v>69</v>
      </c>
      <c r="B74" s="27"/>
      <c r="C74" s="27"/>
      <c r="D74" s="27"/>
      <c r="E74" s="27"/>
      <c r="F74" s="27"/>
    </row>
    <row r="75" spans="1:6">
      <c r="A75" s="26">
        <v>70</v>
      </c>
      <c r="B75" s="27"/>
      <c r="C75" s="27"/>
      <c r="D75" s="27"/>
      <c r="E75" s="27"/>
      <c r="F75" s="27"/>
    </row>
    <row r="76" spans="1:6">
      <c r="A76" s="26">
        <v>71</v>
      </c>
      <c r="B76" s="27"/>
      <c r="C76" s="27"/>
      <c r="D76" s="27"/>
      <c r="E76" s="27"/>
      <c r="F76" s="27"/>
    </row>
    <row r="77" spans="1:6">
      <c r="A77" s="26">
        <v>72</v>
      </c>
      <c r="B77" s="27"/>
      <c r="C77" s="27"/>
      <c r="D77" s="27"/>
      <c r="E77" s="27"/>
      <c r="F77" s="27"/>
    </row>
    <row r="78" spans="1:6">
      <c r="A78" s="26">
        <v>73</v>
      </c>
      <c r="B78" s="27"/>
      <c r="C78" s="27"/>
      <c r="D78" s="27"/>
      <c r="E78" s="27"/>
      <c r="F78" s="27"/>
    </row>
    <row r="79" spans="1:6">
      <c r="A79" s="26">
        <v>74</v>
      </c>
      <c r="B79" s="27"/>
      <c r="C79" s="27"/>
      <c r="D79" s="27"/>
      <c r="E79" s="27"/>
      <c r="F79" s="27"/>
    </row>
    <row r="80" spans="1:6">
      <c r="A80" s="26">
        <v>75</v>
      </c>
      <c r="B80" s="27"/>
      <c r="C80" s="27"/>
      <c r="D80" s="27"/>
      <c r="E80" s="27"/>
      <c r="F80" s="27"/>
    </row>
    <row r="81" spans="1:6">
      <c r="A81" s="26">
        <v>76</v>
      </c>
      <c r="B81" s="27"/>
      <c r="C81" s="27"/>
      <c r="D81" s="27"/>
      <c r="E81" s="27"/>
      <c r="F81" s="27"/>
    </row>
    <row r="82" spans="1:6">
      <c r="A82" s="26">
        <v>77</v>
      </c>
      <c r="B82" s="27"/>
      <c r="C82" s="27"/>
      <c r="D82" s="27"/>
      <c r="E82" s="27"/>
      <c r="F82" s="27"/>
    </row>
    <row r="83" spans="1:6">
      <c r="A83" s="26">
        <v>78</v>
      </c>
      <c r="B83" s="27"/>
      <c r="C83" s="27"/>
      <c r="D83" s="27"/>
      <c r="E83" s="27"/>
      <c r="F83" s="27"/>
    </row>
    <row r="84" spans="1:6">
      <c r="A84" s="26">
        <v>79</v>
      </c>
      <c r="B84" s="27"/>
      <c r="C84" s="27"/>
      <c r="D84" s="27"/>
      <c r="E84" s="27"/>
      <c r="F84" s="27"/>
    </row>
    <row r="85" spans="1:6">
      <c r="A85" s="26">
        <v>80</v>
      </c>
      <c r="B85" s="27"/>
      <c r="C85" s="27"/>
      <c r="D85" s="27"/>
      <c r="E85" s="27"/>
      <c r="F85" s="27"/>
    </row>
    <row r="86" spans="1:6">
      <c r="A86" s="26">
        <v>81</v>
      </c>
      <c r="B86" s="27"/>
      <c r="C86" s="27"/>
      <c r="D86" s="27"/>
      <c r="E86" s="27"/>
      <c r="F86" s="27"/>
    </row>
    <row r="87" spans="1:6">
      <c r="A87" s="26">
        <v>82</v>
      </c>
      <c r="B87" s="27"/>
      <c r="C87" s="27"/>
      <c r="D87" s="27"/>
      <c r="E87" s="27"/>
      <c r="F87" s="27"/>
    </row>
    <row r="88" spans="1:6">
      <c r="A88" s="26">
        <v>83</v>
      </c>
      <c r="B88" s="27"/>
      <c r="C88" s="27"/>
      <c r="D88" s="27"/>
      <c r="E88" s="27"/>
      <c r="F88" s="27"/>
    </row>
    <row r="89" spans="1:6">
      <c r="A89" s="26">
        <v>84</v>
      </c>
      <c r="B89" s="27"/>
      <c r="C89" s="27"/>
      <c r="D89" s="27"/>
      <c r="E89" s="27"/>
      <c r="F89" s="27"/>
    </row>
    <row r="90" spans="1:6">
      <c r="A90" s="26">
        <v>85</v>
      </c>
      <c r="B90" s="27"/>
      <c r="C90" s="27"/>
      <c r="D90" s="27"/>
      <c r="E90" s="27"/>
      <c r="F90" s="27"/>
    </row>
    <row r="91" spans="1:6">
      <c r="A91" s="26">
        <v>86</v>
      </c>
      <c r="B91" s="27"/>
      <c r="C91" s="27"/>
      <c r="D91" s="27"/>
      <c r="E91" s="27"/>
      <c r="F91" s="27"/>
    </row>
    <row r="92" spans="1:6">
      <c r="A92" s="26">
        <v>87</v>
      </c>
      <c r="B92" s="27"/>
      <c r="C92" s="27"/>
      <c r="D92" s="27"/>
      <c r="E92" s="27"/>
      <c r="F92" s="27"/>
    </row>
    <row r="93" spans="1:6">
      <c r="A93" s="26">
        <v>88</v>
      </c>
      <c r="B93" s="27"/>
      <c r="C93" s="27"/>
      <c r="D93" s="27"/>
      <c r="E93" s="27"/>
      <c r="F93" s="27"/>
    </row>
    <row r="94" spans="1:6">
      <c r="A94" s="26">
        <v>89</v>
      </c>
      <c r="B94" s="27"/>
      <c r="C94" s="27"/>
      <c r="D94" s="27"/>
      <c r="E94" s="27"/>
      <c r="F94" s="27"/>
    </row>
    <row r="95" spans="1:6">
      <c r="A95" s="26">
        <v>90</v>
      </c>
      <c r="B95" s="27"/>
      <c r="C95" s="27"/>
      <c r="D95" s="27"/>
      <c r="E95" s="27"/>
      <c r="F95" s="27"/>
    </row>
    <row r="96" spans="1:6">
      <c r="A96" s="26">
        <v>91</v>
      </c>
      <c r="B96" s="27"/>
      <c r="C96" s="27"/>
      <c r="D96" s="27"/>
      <c r="E96" s="27"/>
      <c r="F96" s="27"/>
    </row>
    <row r="97" spans="1:6">
      <c r="A97" s="26">
        <v>92</v>
      </c>
      <c r="B97" s="27"/>
      <c r="C97" s="27"/>
      <c r="D97" s="27"/>
      <c r="E97" s="27"/>
      <c r="F97" s="27"/>
    </row>
    <row r="98" spans="1:6">
      <c r="A98" s="26">
        <v>93</v>
      </c>
      <c r="B98" s="27"/>
      <c r="C98" s="27"/>
      <c r="D98" s="27"/>
      <c r="E98" s="27"/>
      <c r="F98" s="27"/>
    </row>
    <row r="99" spans="1:6">
      <c r="A99" s="26">
        <v>94</v>
      </c>
      <c r="B99" s="27"/>
      <c r="C99" s="27"/>
      <c r="D99" s="27"/>
      <c r="E99" s="27"/>
      <c r="F99" s="27"/>
    </row>
    <row r="100" spans="1:6">
      <c r="A100" s="26">
        <v>95</v>
      </c>
      <c r="B100" s="27"/>
      <c r="C100" s="27"/>
      <c r="D100" s="27"/>
      <c r="E100" s="27"/>
      <c r="F100" s="27"/>
    </row>
    <row r="101" spans="1:6">
      <c r="A101" s="26">
        <v>96</v>
      </c>
      <c r="B101" s="27"/>
      <c r="C101" s="27"/>
      <c r="D101" s="27"/>
      <c r="E101" s="27"/>
      <c r="F101" s="27"/>
    </row>
    <row r="102" spans="1:6">
      <c r="A102" s="26">
        <v>97</v>
      </c>
      <c r="B102" s="27"/>
      <c r="C102" s="27"/>
      <c r="D102" s="27"/>
      <c r="E102" s="27"/>
      <c r="F102" s="27"/>
    </row>
    <row r="103" spans="1:6">
      <c r="A103" s="26">
        <v>98</v>
      </c>
      <c r="B103" s="27"/>
      <c r="C103" s="27"/>
      <c r="D103" s="27"/>
      <c r="E103" s="27"/>
      <c r="F103" s="27"/>
    </row>
    <row r="104" spans="1:6">
      <c r="A104" s="26">
        <v>99</v>
      </c>
      <c r="B104" s="27"/>
      <c r="C104" s="27"/>
      <c r="D104" s="27"/>
      <c r="E104" s="27"/>
      <c r="F104" s="27"/>
    </row>
    <row r="105" spans="1:6">
      <c r="A105" s="26">
        <v>100</v>
      </c>
      <c r="B105" s="27"/>
      <c r="C105" s="27"/>
      <c r="D105" s="27"/>
      <c r="E105" s="27"/>
      <c r="F105" s="27"/>
    </row>
  </sheetData>
  <sheetProtection formatCells="0" formatRows="0"/>
  <phoneticPr fontId="1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39997558519241921"/>
  </sheetPr>
  <dimension ref="A1:K94"/>
  <sheetViews>
    <sheetView showGridLines="0" view="pageBreakPreview" topLeftCell="A55" zoomScale="120" zoomScaleNormal="100" zoomScaleSheetLayoutView="120" workbookViewId="0">
      <selection activeCell="G52" sqref="G52"/>
    </sheetView>
  </sheetViews>
  <sheetFormatPr defaultColWidth="9" defaultRowHeight="13.8"/>
  <cols>
    <col min="1" max="2" width="2.69921875" style="1" customWidth="1"/>
    <col min="3" max="4" width="3.69921875" style="1" customWidth="1"/>
    <col min="5" max="5" width="47.19921875" style="1" customWidth="1"/>
    <col min="6" max="7" width="12.69921875" style="1" customWidth="1"/>
    <col min="8" max="8" width="13.796875" style="1" customWidth="1"/>
    <col min="9" max="9" width="14.5" style="2" customWidth="1"/>
    <col min="10" max="10" width="15.796875" style="1" customWidth="1"/>
    <col min="11" max="16384" width="9" style="1"/>
  </cols>
  <sheetData>
    <row r="1" spans="1:11" ht="18" customHeight="1">
      <c r="I1" s="9" t="str">
        <f>'MPS(input)'!K1</f>
        <v>Monitoring Spreadsheet: JCM_TH_TVER-01-01_ver01.0</v>
      </c>
    </row>
    <row r="2" spans="1:11" ht="18" customHeight="1">
      <c r="I2" s="9" t="str">
        <f>'MPS(input)'!K2</f>
        <v>Reference Number:</v>
      </c>
    </row>
    <row r="3" spans="1:11" ht="27.75" customHeight="1">
      <c r="A3" s="116" t="s">
        <v>50</v>
      </c>
      <c r="B3" s="116"/>
      <c r="C3" s="116"/>
      <c r="D3" s="116"/>
      <c r="E3" s="116"/>
      <c r="F3" s="116"/>
      <c r="G3" s="116"/>
      <c r="H3" s="116"/>
      <c r="I3" s="116"/>
    </row>
    <row r="4" spans="1:11" ht="11.25" customHeight="1"/>
    <row r="5" spans="1:11" ht="18.75" customHeight="1">
      <c r="A5" s="42" t="s">
        <v>2</v>
      </c>
      <c r="B5" s="38"/>
      <c r="C5" s="38"/>
      <c r="D5" s="38"/>
      <c r="E5" s="37"/>
      <c r="F5" s="39" t="s">
        <v>6</v>
      </c>
      <c r="G5" s="47" t="s">
        <v>0</v>
      </c>
      <c r="H5" s="39" t="s">
        <v>1</v>
      </c>
      <c r="I5" s="40" t="s">
        <v>7</v>
      </c>
    </row>
    <row r="6" spans="1:11" ht="18.75" customHeight="1">
      <c r="A6" s="44"/>
      <c r="B6" s="110" t="s">
        <v>217</v>
      </c>
      <c r="C6" s="110"/>
      <c r="D6" s="110"/>
      <c r="E6" s="110"/>
      <c r="F6" s="29" t="s">
        <v>51</v>
      </c>
      <c r="G6" s="85">
        <f>G15-G36-G71</f>
        <v>0</v>
      </c>
      <c r="H6" s="77" t="s">
        <v>57</v>
      </c>
      <c r="I6" s="41" t="s">
        <v>40</v>
      </c>
    </row>
    <row r="7" spans="1:11" ht="18.75" customHeight="1">
      <c r="A7" s="42" t="s">
        <v>3</v>
      </c>
      <c r="B7" s="38"/>
      <c r="C7" s="38"/>
      <c r="D7" s="38"/>
      <c r="E7" s="37"/>
      <c r="F7" s="37"/>
      <c r="G7" s="31"/>
      <c r="H7" s="37"/>
      <c r="I7" s="39"/>
      <c r="J7" s="20"/>
      <c r="K7" s="20"/>
    </row>
    <row r="8" spans="1:11" ht="33.450000000000003" customHeight="1">
      <c r="A8" s="44"/>
      <c r="B8" s="111" t="s">
        <v>129</v>
      </c>
      <c r="C8" s="118"/>
      <c r="D8" s="118"/>
      <c r="E8" s="119"/>
      <c r="F8" s="41" t="s">
        <v>131</v>
      </c>
      <c r="G8" s="76">
        <v>90</v>
      </c>
      <c r="H8" s="35" t="s">
        <v>177</v>
      </c>
      <c r="I8" s="41" t="s">
        <v>132</v>
      </c>
    </row>
    <row r="9" spans="1:11" ht="18.75" customHeight="1" thickBot="1">
      <c r="A9" s="42" t="s">
        <v>4</v>
      </c>
      <c r="B9" s="37"/>
      <c r="C9" s="38"/>
      <c r="D9" s="39"/>
      <c r="E9" s="39"/>
      <c r="F9" s="39"/>
      <c r="G9" s="42"/>
      <c r="H9" s="37"/>
      <c r="I9" s="39"/>
    </row>
    <row r="10" spans="1:11" ht="18.75" customHeight="1" thickBot="1">
      <c r="A10" s="43"/>
      <c r="B10" s="117" t="s">
        <v>218</v>
      </c>
      <c r="C10" s="110"/>
      <c r="D10" s="110"/>
      <c r="E10" s="110"/>
      <c r="F10" s="29" t="s">
        <v>51</v>
      </c>
      <c r="G10" s="54" t="e">
        <f>G11</f>
        <v>#DIV/0!</v>
      </c>
      <c r="H10" s="30" t="s">
        <v>57</v>
      </c>
      <c r="I10" s="41" t="s">
        <v>219</v>
      </c>
    </row>
    <row r="11" spans="1:11" ht="36" customHeight="1">
      <c r="A11" s="43"/>
      <c r="B11" s="45"/>
      <c r="C11" s="115" t="s">
        <v>222</v>
      </c>
      <c r="D11" s="115"/>
      <c r="E11" s="115"/>
      <c r="F11" s="41" t="s">
        <v>38</v>
      </c>
      <c r="G11" s="75" t="e">
        <f>G12*G13</f>
        <v>#DIV/0!</v>
      </c>
      <c r="H11" s="77" t="s">
        <v>57</v>
      </c>
      <c r="I11" s="71" t="s">
        <v>224</v>
      </c>
    </row>
    <row r="12" spans="1:11" ht="36" customHeight="1">
      <c r="A12" s="43"/>
      <c r="B12" s="45"/>
      <c r="C12" s="115" t="s">
        <v>223</v>
      </c>
      <c r="D12" s="115"/>
      <c r="E12" s="115"/>
      <c r="F12" s="41" t="s">
        <v>38</v>
      </c>
      <c r="G12" s="75" t="e">
        <f>G16+G20</f>
        <v>#DIV/0!</v>
      </c>
      <c r="H12" s="77" t="s">
        <v>36</v>
      </c>
      <c r="I12" s="71" t="s">
        <v>220</v>
      </c>
    </row>
    <row r="13" spans="1:11" ht="36" customHeight="1">
      <c r="A13" s="44"/>
      <c r="B13" s="46"/>
      <c r="C13" s="112" t="s">
        <v>96</v>
      </c>
      <c r="D13" s="113"/>
      <c r="E13" s="114"/>
      <c r="F13" s="41" t="s">
        <v>38</v>
      </c>
      <c r="G13" s="75" t="e">
        <f>'MPS(input)'!E9</f>
        <v>#DIV/0!</v>
      </c>
      <c r="H13" s="69"/>
      <c r="I13" s="90" t="s">
        <v>125</v>
      </c>
    </row>
    <row r="14" spans="1:11" ht="40.950000000000003" customHeight="1" thickBot="1">
      <c r="C14" s="8"/>
      <c r="D14" s="8"/>
      <c r="E14" s="8"/>
      <c r="F14" s="2"/>
      <c r="G14" s="81"/>
      <c r="H14" s="82"/>
    </row>
    <row r="15" spans="1:11" ht="18.75" customHeight="1" thickBot="1">
      <c r="A15" s="43"/>
      <c r="B15" s="117" t="s">
        <v>140</v>
      </c>
      <c r="C15" s="110"/>
      <c r="D15" s="110"/>
      <c r="E15" s="110"/>
      <c r="F15" s="29"/>
      <c r="G15" s="54"/>
      <c r="H15" s="30"/>
      <c r="I15" s="41"/>
    </row>
    <row r="16" spans="1:11" ht="36" customHeight="1">
      <c r="A16" s="43"/>
      <c r="B16" s="45"/>
      <c r="C16" s="115" t="s">
        <v>124</v>
      </c>
      <c r="D16" s="115"/>
      <c r="E16" s="115"/>
      <c r="F16" s="41" t="s">
        <v>38</v>
      </c>
      <c r="G16" s="75" t="e">
        <f>G17</f>
        <v>#DIV/0!</v>
      </c>
      <c r="H16" s="77" t="s">
        <v>36</v>
      </c>
      <c r="I16" s="71" t="s">
        <v>220</v>
      </c>
    </row>
    <row r="17" spans="1:10" ht="36" customHeight="1">
      <c r="A17" s="44"/>
      <c r="B17" s="46"/>
      <c r="C17" s="112" t="s">
        <v>133</v>
      </c>
      <c r="D17" s="113"/>
      <c r="E17" s="114"/>
      <c r="F17" s="41" t="s">
        <v>38</v>
      </c>
      <c r="G17" s="75" t="e">
        <f>'MPS(input)'!E10</f>
        <v>#DIV/0!</v>
      </c>
      <c r="H17" s="77" t="s">
        <v>36</v>
      </c>
      <c r="I17" s="90" t="s">
        <v>221</v>
      </c>
    </row>
    <row r="18" spans="1:10" ht="40.950000000000003" customHeight="1" thickBot="1">
      <c r="C18" s="8"/>
      <c r="D18" s="8"/>
      <c r="E18" s="8"/>
      <c r="F18" s="2"/>
      <c r="G18" s="81"/>
      <c r="H18" s="82"/>
    </row>
    <row r="19" spans="1:10" ht="46.2" customHeight="1" thickBot="1">
      <c r="A19" s="43"/>
      <c r="B19" s="120" t="s">
        <v>141</v>
      </c>
      <c r="C19" s="121"/>
      <c r="D19" s="121"/>
      <c r="E19" s="122"/>
      <c r="F19" s="29"/>
      <c r="G19" s="54"/>
      <c r="H19" s="30"/>
      <c r="I19" s="41"/>
    </row>
    <row r="20" spans="1:10" ht="36" customHeight="1">
      <c r="A20" s="43"/>
      <c r="B20" s="45"/>
      <c r="C20" s="115" t="s">
        <v>124</v>
      </c>
      <c r="D20" s="115"/>
      <c r="E20" s="115"/>
      <c r="F20" s="41" t="s">
        <v>38</v>
      </c>
      <c r="G20" s="75" t="e">
        <f>MAX(G21-(G22+G23))</f>
        <v>#DIV/0!</v>
      </c>
      <c r="H20" s="77" t="s">
        <v>36</v>
      </c>
      <c r="I20" s="71" t="s">
        <v>220</v>
      </c>
    </row>
    <row r="21" spans="1:10" ht="36" customHeight="1">
      <c r="A21" s="43"/>
      <c r="B21" s="45"/>
      <c r="C21" s="112" t="s">
        <v>133</v>
      </c>
      <c r="D21" s="113"/>
      <c r="E21" s="114"/>
      <c r="F21" s="41" t="s">
        <v>38</v>
      </c>
      <c r="G21" s="75" t="e">
        <f>'MPS(input)'!E10</f>
        <v>#DIV/0!</v>
      </c>
      <c r="H21" s="77" t="s">
        <v>36</v>
      </c>
      <c r="I21" s="90" t="s">
        <v>221</v>
      </c>
    </row>
    <row r="22" spans="1:10" ht="36" customHeight="1">
      <c r="A22" s="44"/>
      <c r="B22" s="46"/>
      <c r="C22" s="112" t="s">
        <v>135</v>
      </c>
      <c r="D22" s="113"/>
      <c r="E22" s="114"/>
      <c r="F22" s="41" t="s">
        <v>38</v>
      </c>
      <c r="G22" s="75">
        <v>0</v>
      </c>
      <c r="H22" s="77" t="s">
        <v>36</v>
      </c>
      <c r="I22" s="90" t="s">
        <v>134</v>
      </c>
      <c r="J22" s="1" t="s">
        <v>231</v>
      </c>
    </row>
    <row r="23" spans="1:10" ht="54.6" customHeight="1">
      <c r="A23" s="43"/>
      <c r="B23" s="45"/>
      <c r="C23" s="112" t="s">
        <v>137</v>
      </c>
      <c r="D23" s="113"/>
      <c r="E23" s="114"/>
      <c r="F23" s="41" t="s">
        <v>38</v>
      </c>
      <c r="G23" s="75">
        <v>0</v>
      </c>
      <c r="H23" s="77" t="s">
        <v>36</v>
      </c>
      <c r="I23" s="90" t="s">
        <v>136</v>
      </c>
    </row>
    <row r="24" spans="1:10" ht="40.799999999999997" customHeight="1">
      <c r="A24" s="44"/>
      <c r="B24" s="46"/>
      <c r="C24" s="112" t="s">
        <v>139</v>
      </c>
      <c r="D24" s="113"/>
      <c r="E24" s="114"/>
      <c r="F24" s="41" t="s">
        <v>38</v>
      </c>
      <c r="G24" s="75">
        <v>0</v>
      </c>
      <c r="H24" s="77" t="s">
        <v>111</v>
      </c>
      <c r="I24" s="90" t="s">
        <v>138</v>
      </c>
      <c r="J24" s="1" t="s">
        <v>232</v>
      </c>
    </row>
    <row r="25" spans="1:10" ht="68.400000000000006" customHeight="1" thickBot="1">
      <c r="C25" s="8"/>
      <c r="D25" s="8"/>
      <c r="E25" s="8"/>
      <c r="F25" s="2"/>
      <c r="G25" s="81"/>
      <c r="H25" s="82"/>
    </row>
    <row r="26" spans="1:10" ht="46.2" customHeight="1" thickBot="1">
      <c r="A26" s="43"/>
      <c r="B26" s="117" t="s">
        <v>142</v>
      </c>
      <c r="C26" s="110"/>
      <c r="D26" s="110"/>
      <c r="E26" s="110"/>
      <c r="F26" s="29"/>
      <c r="G26" s="54"/>
      <c r="H26" s="30"/>
      <c r="I26" s="41"/>
    </row>
    <row r="27" spans="1:10" ht="36" customHeight="1">
      <c r="A27" s="43"/>
      <c r="B27" s="45"/>
      <c r="C27" s="115" t="s">
        <v>124</v>
      </c>
      <c r="D27" s="115"/>
      <c r="E27" s="115"/>
      <c r="F27" s="41" t="s">
        <v>38</v>
      </c>
      <c r="G27" s="75" t="e">
        <f>(G28-G29)</f>
        <v>#DIV/0!</v>
      </c>
      <c r="H27" s="77" t="s">
        <v>36</v>
      </c>
      <c r="I27" s="71" t="s">
        <v>220</v>
      </c>
    </row>
    <row r="28" spans="1:10" ht="36" customHeight="1">
      <c r="A28" s="43"/>
      <c r="B28" s="45"/>
      <c r="C28" s="112" t="s">
        <v>133</v>
      </c>
      <c r="D28" s="113"/>
      <c r="E28" s="114"/>
      <c r="F28" s="41" t="s">
        <v>38</v>
      </c>
      <c r="G28" s="75" t="e">
        <f>'MPS(input)'!E10</f>
        <v>#DIV/0!</v>
      </c>
      <c r="H28" s="77" t="s">
        <v>36</v>
      </c>
      <c r="I28" s="90" t="s">
        <v>221</v>
      </c>
    </row>
    <row r="29" spans="1:10" ht="44.4" customHeight="1">
      <c r="A29" s="44"/>
      <c r="B29" s="46"/>
      <c r="C29" s="112" t="s">
        <v>143</v>
      </c>
      <c r="D29" s="113"/>
      <c r="E29" s="114"/>
      <c r="F29" s="41" t="s">
        <v>38</v>
      </c>
      <c r="G29" s="75">
        <f>MAX(G31,G32)</f>
        <v>0</v>
      </c>
      <c r="H29" s="77" t="s">
        <v>36</v>
      </c>
      <c r="I29" s="90" t="s">
        <v>233</v>
      </c>
    </row>
    <row r="30" spans="1:10" ht="40.799999999999997" customHeight="1">
      <c r="A30" s="44"/>
      <c r="B30" s="46"/>
      <c r="C30" s="112" t="s">
        <v>139</v>
      </c>
      <c r="D30" s="113"/>
      <c r="E30" s="114"/>
      <c r="F30" s="41" t="s">
        <v>38</v>
      </c>
      <c r="G30" s="75">
        <v>0</v>
      </c>
      <c r="H30" s="77" t="s">
        <v>111</v>
      </c>
      <c r="I30" s="90" t="s">
        <v>138</v>
      </c>
      <c r="J30" s="1" t="s">
        <v>232</v>
      </c>
    </row>
    <row r="31" spans="1:10" ht="44.4" customHeight="1">
      <c r="A31" s="44"/>
      <c r="B31" s="46"/>
      <c r="C31" s="112" t="s">
        <v>108</v>
      </c>
      <c r="D31" s="113"/>
      <c r="E31" s="114"/>
      <c r="F31" s="41" t="s">
        <v>38</v>
      </c>
      <c r="G31" s="75">
        <v>0</v>
      </c>
      <c r="H31" s="77" t="s">
        <v>36</v>
      </c>
      <c r="I31" s="90" t="s">
        <v>234</v>
      </c>
      <c r="J31" s="1" t="s">
        <v>231</v>
      </c>
    </row>
    <row r="32" spans="1:10" ht="40.799999999999997" customHeight="1">
      <c r="A32" s="44"/>
      <c r="B32" s="46"/>
      <c r="C32" s="112"/>
      <c r="D32" s="113"/>
      <c r="E32" s="114"/>
      <c r="F32" s="41" t="s">
        <v>38</v>
      </c>
      <c r="G32" s="75">
        <v>0</v>
      </c>
      <c r="H32" s="77" t="s">
        <v>36</v>
      </c>
      <c r="I32" s="90" t="s">
        <v>235</v>
      </c>
    </row>
    <row r="33" spans="1:10" ht="68.400000000000006" customHeight="1">
      <c r="C33" s="8"/>
      <c r="D33" s="8"/>
      <c r="E33" s="8"/>
      <c r="F33" s="2"/>
      <c r="G33" s="81"/>
      <c r="H33" s="82"/>
    </row>
    <row r="34" spans="1:10" ht="32.4" customHeight="1">
      <c r="C34" s="8"/>
      <c r="D34" s="8"/>
      <c r="E34" s="8"/>
      <c r="F34" s="2"/>
      <c r="G34" s="81"/>
      <c r="H34" s="82"/>
    </row>
    <row r="35" spans="1:10" ht="18.75" customHeight="1" thickBot="1">
      <c r="A35" s="42" t="s">
        <v>5</v>
      </c>
      <c r="B35" s="38"/>
      <c r="C35" s="44"/>
      <c r="D35" s="44"/>
      <c r="E35" s="37"/>
      <c r="F35" s="39"/>
      <c r="G35" s="42"/>
      <c r="H35" s="37"/>
      <c r="I35" s="39"/>
    </row>
    <row r="36" spans="1:10" ht="18.75" customHeight="1" thickBot="1">
      <c r="A36" s="44"/>
      <c r="B36" s="110" t="s">
        <v>236</v>
      </c>
      <c r="C36" s="110"/>
      <c r="D36" s="110"/>
      <c r="E36" s="110"/>
      <c r="F36" s="29"/>
      <c r="G36" s="54"/>
      <c r="H36" s="30" t="s">
        <v>57</v>
      </c>
      <c r="I36" s="71" t="s">
        <v>80</v>
      </c>
    </row>
    <row r="37" spans="1:10" ht="42" customHeight="1">
      <c r="B37" s="8"/>
      <c r="C37" s="115" t="s">
        <v>144</v>
      </c>
      <c r="D37" s="115"/>
      <c r="E37" s="115"/>
      <c r="F37" s="41" t="s">
        <v>38</v>
      </c>
      <c r="G37" s="32" t="e">
        <f>G38+G39</f>
        <v>#DIV/0!</v>
      </c>
      <c r="H37" s="84" t="s">
        <v>75</v>
      </c>
      <c r="I37" s="79" t="s">
        <v>95</v>
      </c>
    </row>
    <row r="38" spans="1:10" ht="42" customHeight="1">
      <c r="B38" s="8"/>
      <c r="C38" s="115" t="s">
        <v>97</v>
      </c>
      <c r="D38" s="115"/>
      <c r="E38" s="115"/>
      <c r="F38" s="79" t="s">
        <v>74</v>
      </c>
      <c r="G38" s="80">
        <f>'Tool_02_01 '!G6</f>
        <v>0</v>
      </c>
      <c r="H38" s="78" t="s">
        <v>75</v>
      </c>
      <c r="I38" s="83" t="s">
        <v>93</v>
      </c>
      <c r="J38" s="83" t="s">
        <v>91</v>
      </c>
    </row>
    <row r="39" spans="1:10" ht="40.950000000000003" customHeight="1">
      <c r="C39" s="115" t="s">
        <v>145</v>
      </c>
      <c r="D39" s="115"/>
      <c r="E39" s="115"/>
      <c r="F39" s="41" t="s">
        <v>38</v>
      </c>
      <c r="G39" s="70" t="e">
        <f>G57+G62</f>
        <v>#DIV/0!</v>
      </c>
      <c r="H39" s="84" t="s">
        <v>75</v>
      </c>
      <c r="I39" s="99" t="s">
        <v>146</v>
      </c>
    </row>
    <row r="40" spans="1:10" ht="40.950000000000003" customHeight="1">
      <c r="C40" s="8"/>
      <c r="D40" s="8"/>
      <c r="E40" s="8"/>
      <c r="F40" s="2"/>
      <c r="G40" s="81"/>
      <c r="H40" s="82"/>
    </row>
    <row r="41" spans="1:10" ht="40.950000000000003" customHeight="1">
      <c r="B41" s="1" t="s">
        <v>159</v>
      </c>
      <c r="C41" s="8"/>
      <c r="D41" s="8"/>
      <c r="E41" s="8"/>
      <c r="F41" s="2"/>
      <c r="G41" s="81"/>
      <c r="H41" s="82"/>
    </row>
    <row r="42" spans="1:10" ht="36" customHeight="1">
      <c r="A42" s="43"/>
      <c r="B42" s="45"/>
      <c r="C42" s="115" t="s">
        <v>147</v>
      </c>
      <c r="D42" s="115"/>
      <c r="E42" s="115"/>
      <c r="F42" s="41" t="s">
        <v>38</v>
      </c>
      <c r="G42" s="75" t="e">
        <f>(G43-G44)/(G45-G46)</f>
        <v>#DIV/0!</v>
      </c>
      <c r="H42" s="77" t="s">
        <v>148</v>
      </c>
      <c r="I42" s="71" t="s">
        <v>149</v>
      </c>
    </row>
    <row r="43" spans="1:10" ht="36" customHeight="1">
      <c r="A43" s="43"/>
      <c r="B43" s="45"/>
      <c r="C43" s="112" t="s">
        <v>150</v>
      </c>
      <c r="D43" s="113"/>
      <c r="E43" s="114"/>
      <c r="F43" s="41" t="s">
        <v>38</v>
      </c>
      <c r="G43" s="75" t="e">
        <f>'MPS(input)'!E17</f>
        <v>#DIV/0!</v>
      </c>
      <c r="H43" s="77" t="s">
        <v>116</v>
      </c>
      <c r="I43" s="90" t="s">
        <v>151</v>
      </c>
    </row>
    <row r="44" spans="1:10" ht="44.4" customHeight="1">
      <c r="A44" s="44"/>
      <c r="B44" s="46"/>
      <c r="C44" s="112" t="s">
        <v>152</v>
      </c>
      <c r="D44" s="113"/>
      <c r="E44" s="114"/>
      <c r="F44" s="41" t="s">
        <v>38</v>
      </c>
      <c r="G44" s="75">
        <v>0</v>
      </c>
      <c r="H44" s="77" t="s">
        <v>116</v>
      </c>
      <c r="I44" s="90" t="s">
        <v>153</v>
      </c>
    </row>
    <row r="45" spans="1:10" ht="45.6" customHeight="1">
      <c r="A45" s="43"/>
      <c r="B45" s="45"/>
      <c r="C45" s="112" t="s">
        <v>154</v>
      </c>
      <c r="D45" s="113"/>
      <c r="E45" s="114"/>
      <c r="F45" s="41" t="s">
        <v>38</v>
      </c>
      <c r="G45" s="75" t="e">
        <f>'MPS(input)'!E18</f>
        <v>#DIV/0!</v>
      </c>
      <c r="H45" s="77" t="s">
        <v>156</v>
      </c>
      <c r="I45" s="90" t="s">
        <v>157</v>
      </c>
    </row>
    <row r="46" spans="1:10" ht="44.4" customHeight="1">
      <c r="A46" s="44"/>
      <c r="B46" s="46"/>
      <c r="C46" s="112" t="s">
        <v>155</v>
      </c>
      <c r="D46" s="113"/>
      <c r="E46" s="114"/>
      <c r="F46" s="41" t="s">
        <v>38</v>
      </c>
      <c r="G46" s="75">
        <v>0</v>
      </c>
      <c r="H46" s="77" t="s">
        <v>156</v>
      </c>
      <c r="I46" s="90" t="s">
        <v>158</v>
      </c>
    </row>
    <row r="47" spans="1:10" ht="66.599999999999994" customHeight="1">
      <c r="C47" s="8"/>
      <c r="D47" s="8"/>
      <c r="E47" s="8"/>
      <c r="F47" s="2"/>
      <c r="G47" s="81"/>
      <c r="H47" s="82"/>
    </row>
    <row r="48" spans="1:10" ht="50.4" customHeight="1">
      <c r="B48" s="123" t="s">
        <v>160</v>
      </c>
      <c r="C48" s="123"/>
      <c r="D48" s="123"/>
      <c r="E48" s="123"/>
      <c r="F48" s="123"/>
      <c r="G48" s="123"/>
      <c r="H48" s="123"/>
      <c r="I48" s="123"/>
    </row>
    <row r="49" spans="1:10" ht="21.6" customHeight="1">
      <c r="C49" s="91" t="s">
        <v>166</v>
      </c>
      <c r="D49" s="8"/>
      <c r="E49" s="8"/>
      <c r="F49" s="2"/>
      <c r="G49" s="81"/>
      <c r="H49" s="82"/>
    </row>
    <row r="50" spans="1:10" ht="36" customHeight="1">
      <c r="A50" s="43"/>
      <c r="B50" s="45"/>
      <c r="C50" s="115" t="s">
        <v>147</v>
      </c>
      <c r="D50" s="115"/>
      <c r="E50" s="115"/>
      <c r="F50" s="41" t="s">
        <v>38</v>
      </c>
      <c r="G50" s="75" t="e">
        <f>G51/G52</f>
        <v>#DIV/0!</v>
      </c>
      <c r="H50" s="77" t="s">
        <v>148</v>
      </c>
      <c r="I50" s="71" t="s">
        <v>149</v>
      </c>
    </row>
    <row r="51" spans="1:10" ht="36" customHeight="1">
      <c r="A51" s="43"/>
      <c r="B51" s="45"/>
      <c r="C51" s="112" t="s">
        <v>150</v>
      </c>
      <c r="D51" s="113"/>
      <c r="E51" s="114"/>
      <c r="F51" s="41" t="s">
        <v>38</v>
      </c>
      <c r="G51" s="75">
        <v>0</v>
      </c>
      <c r="H51" s="77" t="s">
        <v>116</v>
      </c>
      <c r="I51" s="90" t="s">
        <v>164</v>
      </c>
    </row>
    <row r="52" spans="1:10" ht="44.4" customHeight="1">
      <c r="A52" s="44"/>
      <c r="B52" s="46"/>
      <c r="C52" s="112" t="s">
        <v>154</v>
      </c>
      <c r="D52" s="113"/>
      <c r="E52" s="114"/>
      <c r="F52" s="41" t="s">
        <v>38</v>
      </c>
      <c r="G52" s="75">
        <v>0</v>
      </c>
      <c r="H52" s="77" t="s">
        <v>156</v>
      </c>
      <c r="I52" s="90" t="s">
        <v>165</v>
      </c>
    </row>
    <row r="53" spans="1:10" ht="45.6" customHeight="1">
      <c r="A53" s="43"/>
      <c r="B53" s="45"/>
      <c r="C53" s="112" t="s">
        <v>161</v>
      </c>
      <c r="D53" s="113"/>
      <c r="E53" s="114"/>
      <c r="F53" s="41" t="s">
        <v>38</v>
      </c>
      <c r="G53" s="75"/>
      <c r="H53" s="77"/>
      <c r="I53" s="90" t="s">
        <v>162</v>
      </c>
    </row>
    <row r="54" spans="1:10" ht="44.4" customHeight="1">
      <c r="A54" s="44"/>
      <c r="B54" s="46"/>
      <c r="C54" s="112" t="s">
        <v>163</v>
      </c>
      <c r="D54" s="113"/>
      <c r="E54" s="114"/>
      <c r="F54" s="41" t="s">
        <v>38</v>
      </c>
      <c r="G54" s="75"/>
      <c r="H54" s="77"/>
      <c r="I54" s="90" t="s">
        <v>100</v>
      </c>
    </row>
    <row r="55" spans="1:10" ht="66.599999999999994" customHeight="1">
      <c r="C55" s="8"/>
      <c r="D55" s="8"/>
      <c r="E55" s="8"/>
      <c r="F55" s="2"/>
      <c r="G55" s="81"/>
      <c r="H55" s="82"/>
    </row>
    <row r="56" spans="1:10" ht="21.6" customHeight="1">
      <c r="C56" s="91" t="s">
        <v>167</v>
      </c>
      <c r="D56" s="8"/>
      <c r="E56" s="8"/>
      <c r="F56" s="2"/>
      <c r="G56" s="81"/>
      <c r="H56" s="82"/>
    </row>
    <row r="57" spans="1:10" ht="36" customHeight="1">
      <c r="A57" s="43"/>
      <c r="B57" s="45"/>
      <c r="C57" s="115" t="s">
        <v>168</v>
      </c>
      <c r="D57" s="115"/>
      <c r="E57" s="115"/>
      <c r="F57" s="41" t="s">
        <v>38</v>
      </c>
      <c r="G57" s="75" t="e">
        <f>(G58*G59)/1000</f>
        <v>#DIV/0!</v>
      </c>
      <c r="H57" s="77" t="s">
        <v>169</v>
      </c>
      <c r="I57" s="71" t="s">
        <v>146</v>
      </c>
    </row>
    <row r="58" spans="1:10" ht="36" customHeight="1">
      <c r="A58" s="43"/>
      <c r="B58" s="45"/>
      <c r="C58" s="112" t="s">
        <v>129</v>
      </c>
      <c r="D58" s="113"/>
      <c r="E58" s="114"/>
      <c r="F58" s="41" t="s">
        <v>131</v>
      </c>
      <c r="G58" s="76">
        <v>0</v>
      </c>
      <c r="H58" s="35" t="s">
        <v>170</v>
      </c>
      <c r="I58" s="41" t="s">
        <v>132</v>
      </c>
    </row>
    <row r="59" spans="1:10" ht="44.4" customHeight="1">
      <c r="A59" s="44"/>
      <c r="B59" s="46"/>
      <c r="C59" s="112" t="s">
        <v>171</v>
      </c>
      <c r="D59" s="113"/>
      <c r="E59" s="114"/>
      <c r="F59" s="41" t="s">
        <v>38</v>
      </c>
      <c r="G59" s="75" t="e">
        <f>'MPS(input)'!E16</f>
        <v>#DIV/0!</v>
      </c>
      <c r="H59" s="77" t="s">
        <v>82</v>
      </c>
      <c r="I59" s="90" t="s">
        <v>172</v>
      </c>
    </row>
    <row r="60" spans="1:10" ht="66.599999999999994" customHeight="1">
      <c r="C60" s="8"/>
      <c r="D60" s="8"/>
      <c r="E60" s="8"/>
      <c r="F60" s="2"/>
      <c r="G60" s="81"/>
      <c r="H60" s="82"/>
    </row>
    <row r="61" spans="1:10" ht="21.6" customHeight="1">
      <c r="C61" s="91" t="s">
        <v>173</v>
      </c>
      <c r="D61" s="8"/>
      <c r="E61" s="8"/>
      <c r="F61" s="2"/>
      <c r="G61" s="81"/>
      <c r="H61" s="82"/>
    </row>
    <row r="62" spans="1:10" ht="36" customHeight="1">
      <c r="A62" s="43"/>
      <c r="B62" s="45"/>
      <c r="C62" s="115" t="s">
        <v>168</v>
      </c>
      <c r="D62" s="115"/>
      <c r="E62" s="115"/>
      <c r="F62" s="41" t="s">
        <v>38</v>
      </c>
      <c r="G62" s="75">
        <v>0</v>
      </c>
      <c r="H62" s="77" t="s">
        <v>169</v>
      </c>
      <c r="I62" s="71" t="s">
        <v>146</v>
      </c>
    </row>
    <row r="63" spans="1:10" ht="66.599999999999994" customHeight="1">
      <c r="C63" s="8"/>
      <c r="D63" s="8"/>
      <c r="E63" s="8"/>
      <c r="F63" s="2"/>
      <c r="G63" s="81"/>
      <c r="H63" s="82"/>
    </row>
    <row r="64" spans="1:10" ht="43.2" customHeight="1">
      <c r="C64" s="115" t="s">
        <v>174</v>
      </c>
      <c r="D64" s="115"/>
      <c r="E64" s="115"/>
      <c r="F64" s="79" t="s">
        <v>74</v>
      </c>
      <c r="G64" s="80">
        <v>0</v>
      </c>
      <c r="H64" s="78" t="s">
        <v>75</v>
      </c>
      <c r="I64" s="83" t="s">
        <v>93</v>
      </c>
      <c r="J64" s="83" t="s">
        <v>91</v>
      </c>
    </row>
    <row r="65" spans="1:10" ht="40.950000000000003" customHeight="1">
      <c r="C65" s="115" t="s">
        <v>175</v>
      </c>
      <c r="D65" s="115"/>
      <c r="E65" s="115"/>
      <c r="F65" s="79" t="s">
        <v>76</v>
      </c>
      <c r="G65" s="80">
        <v>0</v>
      </c>
      <c r="H65" s="78" t="s">
        <v>75</v>
      </c>
      <c r="I65" s="83" t="s">
        <v>94</v>
      </c>
      <c r="J65" s="83" t="s">
        <v>92</v>
      </c>
    </row>
    <row r="66" spans="1:10" s="2" customFormat="1">
      <c r="E66" s="1"/>
      <c r="F66" s="1"/>
      <c r="G66" s="1"/>
      <c r="H66" s="1"/>
    </row>
    <row r="67" spans="1:10" s="2" customFormat="1">
      <c r="E67" s="1"/>
      <c r="F67" s="1"/>
      <c r="G67" s="1"/>
      <c r="H67" s="1"/>
    </row>
    <row r="68" spans="1:10" ht="43.2" customHeight="1">
      <c r="C68" s="115" t="s">
        <v>97</v>
      </c>
      <c r="D68" s="115"/>
      <c r="E68" s="115"/>
      <c r="F68" s="79" t="s">
        <v>74</v>
      </c>
      <c r="G68" s="80">
        <v>0</v>
      </c>
      <c r="H68" s="78" t="s">
        <v>75</v>
      </c>
      <c r="I68" s="83" t="s">
        <v>93</v>
      </c>
      <c r="J68" s="83" t="s">
        <v>91</v>
      </c>
    </row>
    <row r="69" spans="1:10" s="2" customFormat="1" ht="43.2" customHeight="1">
      <c r="E69" s="1"/>
      <c r="F69" s="1"/>
      <c r="G69" s="1"/>
      <c r="H69" s="1"/>
    </row>
    <row r="70" spans="1:10" ht="18.75" customHeight="1">
      <c r="A70" s="42" t="s">
        <v>98</v>
      </c>
      <c r="B70" s="38"/>
      <c r="C70" s="44"/>
      <c r="D70" s="44"/>
      <c r="E70" s="37"/>
      <c r="F70" s="47"/>
      <c r="G70" s="42"/>
      <c r="H70" s="42"/>
      <c r="I70" s="47"/>
    </row>
    <row r="71" spans="1:10" ht="36.6" customHeight="1">
      <c r="A71" s="44"/>
      <c r="B71" s="110" t="s">
        <v>176</v>
      </c>
      <c r="C71" s="110"/>
      <c r="D71" s="110"/>
      <c r="E71" s="111"/>
      <c r="F71" s="79" t="s">
        <v>76</v>
      </c>
      <c r="G71" s="80">
        <v>0</v>
      </c>
      <c r="H71" s="78" t="s">
        <v>75</v>
      </c>
      <c r="I71" s="83" t="s">
        <v>99</v>
      </c>
      <c r="J71" s="83" t="s">
        <v>92</v>
      </c>
    </row>
    <row r="72" spans="1:10" ht="21.75" customHeight="1">
      <c r="E72" s="1" t="s">
        <v>8</v>
      </c>
    </row>
    <row r="73" spans="1:10" ht="36" customHeight="1">
      <c r="E73" s="28" t="s">
        <v>129</v>
      </c>
      <c r="F73" s="74">
        <v>90</v>
      </c>
      <c r="G73" s="14" t="s">
        <v>127</v>
      </c>
      <c r="H73" s="2"/>
    </row>
    <row r="74" spans="1:10" s="2" customFormat="1">
      <c r="E74" s="1"/>
      <c r="F74" s="1"/>
      <c r="G74" s="1"/>
      <c r="H74" s="1"/>
    </row>
    <row r="77" spans="1:10">
      <c r="I77" s="9">
        <f>'MPS(input)'!K31</f>
        <v>0</v>
      </c>
    </row>
    <row r="78" spans="1:10">
      <c r="I78" s="9">
        <f>'MPS(input)'!K32</f>
        <v>0</v>
      </c>
    </row>
    <row r="79" spans="1:10" ht="15.6">
      <c r="A79" s="116" t="s">
        <v>50</v>
      </c>
      <c r="B79" s="116"/>
      <c r="C79" s="116"/>
      <c r="D79" s="116"/>
      <c r="E79" s="116"/>
      <c r="F79" s="116"/>
      <c r="G79" s="116"/>
      <c r="H79" s="116"/>
      <c r="I79" s="116"/>
    </row>
    <row r="81" spans="1:9" ht="14.4" thickBot="1">
      <c r="A81" s="42" t="s">
        <v>2</v>
      </c>
      <c r="B81" s="38"/>
      <c r="C81" s="38"/>
      <c r="D81" s="38"/>
      <c r="E81" s="37"/>
      <c r="F81" s="39" t="s">
        <v>6</v>
      </c>
      <c r="G81" s="47" t="s">
        <v>0</v>
      </c>
      <c r="H81" s="39" t="s">
        <v>1</v>
      </c>
      <c r="I81" s="40" t="s">
        <v>7</v>
      </c>
    </row>
    <row r="82" spans="1:9" ht="16.8" thickBot="1">
      <c r="A82" s="44"/>
      <c r="B82" s="110" t="s">
        <v>39</v>
      </c>
      <c r="C82" s="110"/>
      <c r="D82" s="110"/>
      <c r="E82" s="110"/>
      <c r="F82" s="29" t="s">
        <v>51</v>
      </c>
      <c r="G82" s="54">
        <f>G86-G90</f>
        <v>0</v>
      </c>
      <c r="H82" s="30" t="s">
        <v>57</v>
      </c>
      <c r="I82" s="41" t="s">
        <v>40</v>
      </c>
    </row>
    <row r="83" spans="1:9">
      <c r="A83" s="42" t="s">
        <v>3</v>
      </c>
      <c r="B83" s="38"/>
      <c r="C83" s="38"/>
      <c r="D83" s="38"/>
      <c r="E83" s="37"/>
      <c r="F83" s="37"/>
      <c r="G83" s="31"/>
      <c r="H83" s="37"/>
      <c r="I83" s="39"/>
    </row>
    <row r="84" spans="1:9" ht="16.2">
      <c r="A84" s="44"/>
      <c r="B84" s="110" t="s">
        <v>52</v>
      </c>
      <c r="C84" s="110"/>
      <c r="D84" s="110"/>
      <c r="E84" s="110"/>
      <c r="F84" s="41" t="s">
        <v>38</v>
      </c>
      <c r="G84" s="52">
        <f>F93</f>
        <v>0.30499999999999999</v>
      </c>
      <c r="H84" s="35" t="s">
        <v>58</v>
      </c>
      <c r="I84" s="41" t="s">
        <v>41</v>
      </c>
    </row>
    <row r="85" spans="1:9" ht="14.4" thickBot="1">
      <c r="A85" s="42" t="s">
        <v>4</v>
      </c>
      <c r="B85" s="37"/>
      <c r="C85" s="38"/>
      <c r="D85" s="39"/>
      <c r="E85" s="39"/>
      <c r="F85" s="39"/>
      <c r="G85" s="42"/>
      <c r="H85" s="37"/>
      <c r="I85" s="39"/>
    </row>
    <row r="86" spans="1:9" ht="16.8" thickBot="1">
      <c r="A86" s="43"/>
      <c r="B86" s="117" t="s">
        <v>42</v>
      </c>
      <c r="C86" s="110"/>
      <c r="D86" s="110"/>
      <c r="E86" s="110"/>
      <c r="F86" s="29" t="s">
        <v>51</v>
      </c>
      <c r="G86" s="54">
        <f>G87*G88</f>
        <v>0</v>
      </c>
      <c r="H86" s="30" t="s">
        <v>57</v>
      </c>
      <c r="I86" s="41" t="s">
        <v>43</v>
      </c>
    </row>
    <row r="87" spans="1:9" ht="26.4" customHeight="1">
      <c r="A87" s="43"/>
      <c r="B87" s="45"/>
      <c r="C87" s="115" t="s">
        <v>44</v>
      </c>
      <c r="D87" s="115"/>
      <c r="E87" s="115"/>
      <c r="F87" s="41" t="s">
        <v>38</v>
      </c>
      <c r="G87" s="53">
        <f>'MPS(input)'!E38</f>
        <v>0</v>
      </c>
      <c r="H87" s="34" t="s">
        <v>36</v>
      </c>
      <c r="I87" s="41" t="s">
        <v>45</v>
      </c>
    </row>
    <row r="88" spans="1:9" ht="16.2">
      <c r="A88" s="44"/>
      <c r="B88" s="46"/>
      <c r="C88" s="115" t="s">
        <v>52</v>
      </c>
      <c r="D88" s="115"/>
      <c r="E88" s="115"/>
      <c r="F88" s="41" t="s">
        <v>38</v>
      </c>
      <c r="G88" s="32">
        <f>F93</f>
        <v>0.30499999999999999</v>
      </c>
      <c r="H88" s="36" t="s">
        <v>58</v>
      </c>
      <c r="I88" s="13" t="s">
        <v>41</v>
      </c>
    </row>
    <row r="89" spans="1:9" ht="14.4" thickBot="1">
      <c r="A89" s="42" t="s">
        <v>5</v>
      </c>
      <c r="B89" s="38"/>
      <c r="C89" s="38"/>
      <c r="D89" s="38"/>
      <c r="E89" s="37"/>
      <c r="F89" s="39"/>
      <c r="G89" s="42"/>
      <c r="H89" s="37"/>
      <c r="I89" s="39"/>
    </row>
    <row r="90" spans="1:9" ht="16.8" thickBot="1">
      <c r="A90" s="44"/>
      <c r="B90" s="110" t="s">
        <v>46</v>
      </c>
      <c r="C90" s="110"/>
      <c r="D90" s="110"/>
      <c r="E90" s="110"/>
      <c r="F90" s="29" t="s">
        <v>51</v>
      </c>
      <c r="G90" s="54">
        <v>0</v>
      </c>
      <c r="H90" s="30" t="s">
        <v>57</v>
      </c>
      <c r="I90" s="41" t="s">
        <v>47</v>
      </c>
    </row>
    <row r="91" spans="1:9">
      <c r="F91" s="5"/>
      <c r="G91" s="4"/>
      <c r="H91" s="4"/>
    </row>
    <row r="92" spans="1:9">
      <c r="E92" s="1" t="s">
        <v>8</v>
      </c>
    </row>
    <row r="93" spans="1:9" ht="30">
      <c r="E93" s="28" t="s">
        <v>52</v>
      </c>
      <c r="F93" s="55">
        <v>0.30499999999999999</v>
      </c>
      <c r="G93" s="14" t="s">
        <v>58</v>
      </c>
      <c r="H93" s="2"/>
    </row>
    <row r="94" spans="1:9">
      <c r="A94" s="2"/>
      <c r="B94" s="2"/>
      <c r="C94" s="2"/>
      <c r="D94" s="2"/>
    </row>
  </sheetData>
  <mergeCells count="53">
    <mergeCell ref="B48:I48"/>
    <mergeCell ref="C62:E62"/>
    <mergeCell ref="C11:E11"/>
    <mergeCell ref="B10:E10"/>
    <mergeCell ref="C12:E12"/>
    <mergeCell ref="C13:E13"/>
    <mergeCell ref="C23:E23"/>
    <mergeCell ref="C22:E22"/>
    <mergeCell ref="C21:E21"/>
    <mergeCell ref="C42:E42"/>
    <mergeCell ref="C28:E28"/>
    <mergeCell ref="C29:E29"/>
    <mergeCell ref="C30:E30"/>
    <mergeCell ref="C31:E31"/>
    <mergeCell ref="C38:E38"/>
    <mergeCell ref="C39:E39"/>
    <mergeCell ref="C24:E24"/>
    <mergeCell ref="A3:I3"/>
    <mergeCell ref="B6:E6"/>
    <mergeCell ref="B8:E8"/>
    <mergeCell ref="B15:E15"/>
    <mergeCell ref="C20:E20"/>
    <mergeCell ref="C16:E16"/>
    <mergeCell ref="C17:E17"/>
    <mergeCell ref="B19:E19"/>
    <mergeCell ref="B26:E26"/>
    <mergeCell ref="C27:E27"/>
    <mergeCell ref="B36:E36"/>
    <mergeCell ref="C37:E37"/>
    <mergeCell ref="C32:E32"/>
    <mergeCell ref="B90:E90"/>
    <mergeCell ref="A79:I79"/>
    <mergeCell ref="B82:E82"/>
    <mergeCell ref="B84:E84"/>
    <mergeCell ref="B86:E86"/>
    <mergeCell ref="C87:E87"/>
    <mergeCell ref="C88:E88"/>
    <mergeCell ref="B71:E71"/>
    <mergeCell ref="C43:E43"/>
    <mergeCell ref="C44:E44"/>
    <mergeCell ref="C45:E45"/>
    <mergeCell ref="C46:E46"/>
    <mergeCell ref="C50:E50"/>
    <mergeCell ref="C68:E68"/>
    <mergeCell ref="C51:E51"/>
    <mergeCell ref="C52:E52"/>
    <mergeCell ref="C53:E53"/>
    <mergeCell ref="C54:E54"/>
    <mergeCell ref="C57:E57"/>
    <mergeCell ref="C64:E64"/>
    <mergeCell ref="C65:E65"/>
    <mergeCell ref="C58:E58"/>
    <mergeCell ref="C59:E59"/>
  </mergeCells>
  <phoneticPr fontId="2"/>
  <pageMargins left="0.70866141732283472" right="0.70866141732283472" top="0.74803149606299213" bottom="0.74803149606299213" header="0.31496062992125984" footer="0.31496062992125984"/>
  <pageSetup paperSize="9" scale="72" fitToHeight="2"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39997558519241921"/>
  </sheetPr>
  <dimension ref="A1:C12"/>
  <sheetViews>
    <sheetView view="pageBreakPreview" zoomScale="90" zoomScaleNormal="80" zoomScaleSheetLayoutView="90" workbookViewId="0">
      <selection activeCell="C8" sqref="C8"/>
    </sheetView>
  </sheetViews>
  <sheetFormatPr defaultColWidth="9" defaultRowHeight="13.8"/>
  <cols>
    <col min="1" max="1" width="3.69921875" customWidth="1"/>
    <col min="2" max="2" width="36.296875" customWidth="1"/>
    <col min="3" max="3" width="49.19921875" customWidth="1"/>
  </cols>
  <sheetData>
    <row r="1" spans="1:3" ht="18" customHeight="1">
      <c r="C1" s="50" t="str">
        <f>'MPS(input)'!K1</f>
        <v>Monitoring Spreadsheet: JCM_TH_TVER-01-01_ver01.0</v>
      </c>
    </row>
    <row r="2" spans="1:3" ht="18" customHeight="1">
      <c r="C2" s="50" t="str">
        <f>'MPS(input)'!K2</f>
        <v>Reference Number:</v>
      </c>
    </row>
    <row r="3" spans="1:3" ht="24.75" customHeight="1">
      <c r="A3" s="124" t="s">
        <v>53</v>
      </c>
      <c r="B3" s="124"/>
      <c r="C3" s="124"/>
    </row>
    <row r="5" spans="1:3" ht="21" customHeight="1">
      <c r="B5" s="49" t="s">
        <v>54</v>
      </c>
      <c r="C5" s="49" t="s">
        <v>55</v>
      </c>
    </row>
    <row r="6" spans="1:3" ht="54.75" customHeight="1">
      <c r="B6" s="48"/>
      <c r="C6" s="48"/>
    </row>
    <row r="7" spans="1:3" ht="54.75" customHeight="1">
      <c r="B7" s="48"/>
      <c r="C7" s="48"/>
    </row>
    <row r="8" spans="1:3" ht="54.75" customHeight="1">
      <c r="B8" s="48"/>
      <c r="C8" s="48"/>
    </row>
    <row r="9" spans="1:3" ht="54.75" customHeight="1">
      <c r="B9" s="48"/>
      <c r="C9" s="48"/>
    </row>
    <row r="10" spans="1:3" ht="54.75" customHeight="1">
      <c r="B10" s="48"/>
      <c r="C10" s="48"/>
    </row>
    <row r="11" spans="1:3" ht="54.75" customHeight="1">
      <c r="B11" s="48"/>
      <c r="C11" s="48"/>
    </row>
    <row r="12" spans="1:3" ht="54.75" customHeight="1">
      <c r="B12" s="48"/>
      <c r="C12" s="48"/>
    </row>
  </sheetData>
  <sheetProtection formatCells="0" formatRows="0" insertRows="0"/>
  <mergeCells count="1">
    <mergeCell ref="A3:C3"/>
  </mergeCells>
  <phoneticPr fontId="11"/>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7E83C3-7990-4BEB-8ABA-B15FE172C83C}">
  <sheetPr>
    <tabColor theme="9" tint="-0.249977111117893"/>
    <pageSetUpPr fitToPage="1"/>
  </sheetPr>
  <dimension ref="A1:K45"/>
  <sheetViews>
    <sheetView showGridLines="0" tabSelected="1" view="pageBreakPreview" topLeftCell="A25" zoomScaleNormal="60" zoomScaleSheetLayoutView="100" workbookViewId="0">
      <selection activeCell="E36" sqref="E36"/>
    </sheetView>
  </sheetViews>
  <sheetFormatPr defaultColWidth="9" defaultRowHeight="13.8"/>
  <cols>
    <col min="1" max="1" width="2.69921875" style="1" customWidth="1"/>
    <col min="2" max="2" width="12.796875" style="1" customWidth="1"/>
    <col min="3" max="3" width="14.09765625" style="1" customWidth="1"/>
    <col min="4" max="4" width="28.19921875" style="1" customWidth="1"/>
    <col min="5" max="5" width="12.59765625" style="1" bestFit="1" customWidth="1"/>
    <col min="6" max="6" width="11.796875" style="1" customWidth="1"/>
    <col min="7" max="7" width="11.69921875" style="1" customWidth="1"/>
    <col min="8" max="8" width="36.296875" style="1" customWidth="1"/>
    <col min="9" max="9" width="63.19921875" style="1" customWidth="1"/>
    <col min="10" max="10" width="12.69921875" style="1" customWidth="1"/>
    <col min="11" max="11" width="11.69921875" style="1" customWidth="1"/>
    <col min="12" max="16384" width="9" style="1"/>
  </cols>
  <sheetData>
    <row r="1" spans="1:11" ht="18" customHeight="1">
      <c r="K1" s="9" t="str">
        <f>'MPS(calc_process)'!I1</f>
        <v>Monitoring Spreadsheet: JCM_TH_TVER-01-01_ver01.0</v>
      </c>
    </row>
    <row r="2" spans="1:11" ht="18" customHeight="1">
      <c r="K2" s="9" t="str">
        <f>'MPS(calc_process)'!I2</f>
        <v>Reference Number:</v>
      </c>
    </row>
    <row r="3" spans="1:11" ht="27.75" customHeight="1">
      <c r="A3" s="18" t="s">
        <v>104</v>
      </c>
      <c r="B3" s="10"/>
      <c r="C3" s="10"/>
      <c r="D3" s="10"/>
      <c r="E3" s="10"/>
      <c r="F3" s="10"/>
      <c r="G3" s="10"/>
      <c r="H3" s="10"/>
      <c r="I3" s="10"/>
      <c r="J3" s="10"/>
      <c r="K3" s="11"/>
    </row>
    <row r="5" spans="1:11" ht="15" customHeight="1">
      <c r="A5" s="3" t="s">
        <v>83</v>
      </c>
      <c r="B5" s="3"/>
    </row>
    <row r="6" spans="1:11" ht="15" customHeight="1">
      <c r="A6" s="3"/>
      <c r="B6" s="21" t="s">
        <v>10</v>
      </c>
      <c r="C6" s="21" t="s">
        <v>11</v>
      </c>
      <c r="D6" s="21" t="s">
        <v>12</v>
      </c>
      <c r="E6" s="21" t="s">
        <v>13</v>
      </c>
      <c r="F6" s="21" t="s">
        <v>14</v>
      </c>
      <c r="G6" s="21" t="s">
        <v>15</v>
      </c>
      <c r="H6" s="21" t="s">
        <v>16</v>
      </c>
      <c r="I6" s="21" t="s">
        <v>17</v>
      </c>
      <c r="J6" s="21" t="s">
        <v>18</v>
      </c>
      <c r="K6" s="21" t="s">
        <v>19</v>
      </c>
    </row>
    <row r="7" spans="1:11" s="6" customFormat="1" ht="34.5" customHeight="1">
      <c r="B7" s="21" t="s">
        <v>20</v>
      </c>
      <c r="C7" s="21" t="s">
        <v>21</v>
      </c>
      <c r="D7" s="21" t="s">
        <v>22</v>
      </c>
      <c r="E7" s="21" t="s">
        <v>23</v>
      </c>
      <c r="F7" s="21" t="s">
        <v>1</v>
      </c>
      <c r="G7" s="21" t="s">
        <v>25</v>
      </c>
      <c r="H7" s="21" t="s">
        <v>26</v>
      </c>
      <c r="I7" s="21" t="s">
        <v>27</v>
      </c>
      <c r="J7" s="21" t="s">
        <v>28</v>
      </c>
      <c r="K7" s="21" t="s">
        <v>29</v>
      </c>
    </row>
    <row r="8" spans="1:11" s="6" customFormat="1" ht="34.5" customHeight="1">
      <c r="B8" s="21"/>
      <c r="C8" s="21"/>
      <c r="D8" s="21"/>
      <c r="E8" s="21"/>
      <c r="F8" s="21"/>
      <c r="G8" s="21"/>
      <c r="H8" s="21"/>
      <c r="I8" s="21"/>
      <c r="J8" s="21"/>
      <c r="K8" s="21"/>
    </row>
    <row r="9" spans="1:11" ht="81" customHeight="1">
      <c r="B9" s="68" t="s">
        <v>230</v>
      </c>
      <c r="C9" s="23" t="s">
        <v>88</v>
      </c>
      <c r="D9" s="24" t="s">
        <v>96</v>
      </c>
      <c r="E9" s="33" t="e">
        <f>AVERAGE('MRS(input_separate)'!B6:B17)</f>
        <v>#DIV/0!</v>
      </c>
      <c r="F9" s="23" t="s">
        <v>89</v>
      </c>
      <c r="G9" s="72" t="s">
        <v>85</v>
      </c>
      <c r="H9" s="72" t="s">
        <v>77</v>
      </c>
      <c r="I9" s="73" t="s">
        <v>90</v>
      </c>
      <c r="J9" s="72" t="s">
        <v>51</v>
      </c>
      <c r="K9" s="72" t="s">
        <v>51</v>
      </c>
    </row>
    <row r="10" spans="1:11" ht="118.2" customHeight="1">
      <c r="B10" s="22" t="s">
        <v>84</v>
      </c>
      <c r="C10" s="23" t="s">
        <v>107</v>
      </c>
      <c r="D10" s="24" t="s">
        <v>225</v>
      </c>
      <c r="E10" s="33" t="e">
        <f>AVERAGE('MRS(input_separate)'!C6:C17)</f>
        <v>#DIV/0!</v>
      </c>
      <c r="F10" s="23" t="s">
        <v>82</v>
      </c>
      <c r="G10" s="72" t="s">
        <v>33</v>
      </c>
      <c r="H10" s="72" t="s">
        <v>37</v>
      </c>
      <c r="I10" s="73" t="s">
        <v>105</v>
      </c>
      <c r="J10" s="72" t="s">
        <v>106</v>
      </c>
      <c r="K10" s="72" t="s">
        <v>51</v>
      </c>
    </row>
    <row r="11" spans="1:11" ht="42" customHeight="1">
      <c r="B11" s="67"/>
      <c r="D11" s="66"/>
      <c r="E11" s="66"/>
      <c r="F11" s="66"/>
      <c r="G11" s="66"/>
      <c r="H11" s="66"/>
    </row>
    <row r="12" spans="1:11" ht="25.8" customHeight="1">
      <c r="A12" s="3" t="s">
        <v>226</v>
      </c>
      <c r="B12" s="3"/>
    </row>
    <row r="13" spans="1:11" ht="39" customHeight="1">
      <c r="A13" s="3"/>
      <c r="B13" s="21" t="s">
        <v>10</v>
      </c>
      <c r="C13" s="21" t="s">
        <v>11</v>
      </c>
      <c r="D13" s="21" t="s">
        <v>12</v>
      </c>
      <c r="E13" s="21" t="s">
        <v>13</v>
      </c>
      <c r="F13" s="21" t="s">
        <v>14</v>
      </c>
      <c r="G13" s="21" t="s">
        <v>15</v>
      </c>
      <c r="H13" s="21" t="s">
        <v>16</v>
      </c>
      <c r="I13" s="21" t="s">
        <v>17</v>
      </c>
      <c r="J13" s="21" t="s">
        <v>18</v>
      </c>
      <c r="K13" s="21" t="s">
        <v>19</v>
      </c>
    </row>
    <row r="14" spans="1:11" s="6" customFormat="1" ht="49.8" customHeight="1">
      <c r="B14" s="21" t="s">
        <v>20</v>
      </c>
      <c r="C14" s="21" t="s">
        <v>21</v>
      </c>
      <c r="D14" s="21" t="s">
        <v>22</v>
      </c>
      <c r="E14" s="21" t="s">
        <v>23</v>
      </c>
      <c r="F14" s="21" t="s">
        <v>1</v>
      </c>
      <c r="G14" s="21" t="s">
        <v>25</v>
      </c>
      <c r="H14" s="21" t="s">
        <v>26</v>
      </c>
      <c r="I14" s="21" t="s">
        <v>27</v>
      </c>
      <c r="J14" s="21" t="s">
        <v>28</v>
      </c>
      <c r="K14" s="21" t="s">
        <v>29</v>
      </c>
    </row>
    <row r="15" spans="1:11" s="6" customFormat="1" ht="24.6" customHeight="1">
      <c r="B15" s="21"/>
      <c r="C15" s="21"/>
      <c r="D15" s="21"/>
      <c r="E15" s="21"/>
      <c r="F15" s="21"/>
      <c r="G15" s="21"/>
      <c r="H15" s="21"/>
      <c r="I15" s="21"/>
      <c r="J15" s="21"/>
      <c r="K15" s="21"/>
    </row>
    <row r="16" spans="1:11" ht="98.4" customHeight="1">
      <c r="B16" s="22" t="s">
        <v>35</v>
      </c>
      <c r="C16" s="23" t="s">
        <v>227</v>
      </c>
      <c r="D16" s="24" t="s">
        <v>112</v>
      </c>
      <c r="E16" s="33" t="e">
        <f>AVERAGE('MRS(input_separate)'!D6:D17)</f>
        <v>#DIV/0!</v>
      </c>
      <c r="F16" s="23" t="s">
        <v>82</v>
      </c>
      <c r="G16" s="72" t="s">
        <v>33</v>
      </c>
      <c r="H16" s="72" t="s">
        <v>109</v>
      </c>
      <c r="I16" s="73" t="s">
        <v>110</v>
      </c>
      <c r="J16" s="72" t="s">
        <v>113</v>
      </c>
      <c r="K16" s="72" t="s">
        <v>114</v>
      </c>
    </row>
    <row r="17" spans="1:11" ht="73.2" customHeight="1">
      <c r="B17" s="68" t="s">
        <v>73</v>
      </c>
      <c r="C17" s="23" t="s">
        <v>228</v>
      </c>
      <c r="D17" s="24" t="s">
        <v>115</v>
      </c>
      <c r="E17" s="33" t="e">
        <f>AVERAGE('MRS(input_separate)'!E6:E17)</f>
        <v>#DIV/0!</v>
      </c>
      <c r="F17" s="22" t="s">
        <v>116</v>
      </c>
      <c r="G17" s="72" t="s">
        <v>87</v>
      </c>
      <c r="H17" s="72" t="s">
        <v>117</v>
      </c>
      <c r="I17" s="73" t="s">
        <v>118</v>
      </c>
      <c r="J17" s="72" t="s">
        <v>119</v>
      </c>
      <c r="K17" s="72" t="s">
        <v>51</v>
      </c>
    </row>
    <row r="18" spans="1:11" ht="87.6" customHeight="1">
      <c r="B18" s="22" t="s">
        <v>84</v>
      </c>
      <c r="C18" s="23" t="s">
        <v>120</v>
      </c>
      <c r="D18" s="24" t="s">
        <v>122</v>
      </c>
      <c r="E18" s="33" t="e">
        <f>AVERAGE('MRS(input_separate)'!F6:F17)</f>
        <v>#DIV/0!</v>
      </c>
      <c r="F18" s="23" t="s">
        <v>121</v>
      </c>
      <c r="G18" s="72" t="s">
        <v>85</v>
      </c>
      <c r="H18" s="72" t="s">
        <v>117</v>
      </c>
      <c r="I18" s="73" t="s">
        <v>123</v>
      </c>
      <c r="J18" s="72" t="s">
        <v>119</v>
      </c>
      <c r="K18" s="72" t="s">
        <v>51</v>
      </c>
    </row>
    <row r="19" spans="1:11" ht="129.6" customHeight="1">
      <c r="B19" s="67"/>
      <c r="D19" s="66"/>
      <c r="E19" s="66"/>
      <c r="F19" s="66"/>
      <c r="G19" s="66"/>
      <c r="H19" s="66"/>
      <c r="K19" s="1" t="s">
        <v>81</v>
      </c>
    </row>
    <row r="20" spans="1:11" ht="85.2" customHeight="1">
      <c r="B20" s="67"/>
      <c r="D20" s="66"/>
      <c r="E20" s="66"/>
      <c r="F20" s="66"/>
      <c r="G20" s="66"/>
      <c r="H20" s="66"/>
      <c r="K20" s="1" t="s">
        <v>81</v>
      </c>
    </row>
    <row r="21" spans="1:11" ht="34.799999999999997" customHeight="1">
      <c r="A21" s="3" t="s">
        <v>229</v>
      </c>
    </row>
    <row r="22" spans="1:11" ht="25.8" customHeight="1">
      <c r="B22" s="86" t="s">
        <v>10</v>
      </c>
      <c r="C22" s="108" t="s">
        <v>11</v>
      </c>
      <c r="D22" s="108"/>
      <c r="E22" s="86" t="s">
        <v>12</v>
      </c>
      <c r="F22" s="86" t="s">
        <v>13</v>
      </c>
      <c r="G22" s="108" t="s">
        <v>14</v>
      </c>
      <c r="H22" s="108"/>
      <c r="I22" s="108"/>
      <c r="J22" s="108" t="s">
        <v>15</v>
      </c>
      <c r="K22" s="108"/>
    </row>
    <row r="23" spans="1:11" ht="49.2" customHeight="1">
      <c r="B23" s="87" t="s">
        <v>21</v>
      </c>
      <c r="C23" s="109" t="s">
        <v>22</v>
      </c>
      <c r="D23" s="109"/>
      <c r="E23" s="87" t="s">
        <v>23</v>
      </c>
      <c r="F23" s="87" t="s">
        <v>1</v>
      </c>
      <c r="G23" s="108" t="s">
        <v>78</v>
      </c>
      <c r="H23" s="108"/>
      <c r="I23" s="108"/>
      <c r="J23" s="108" t="s">
        <v>29</v>
      </c>
      <c r="K23" s="108"/>
    </row>
    <row r="24" spans="1:11" ht="37.799999999999997" customHeight="1">
      <c r="B24" s="88" t="s">
        <v>126</v>
      </c>
      <c r="C24" s="104" t="s">
        <v>129</v>
      </c>
      <c r="D24" s="104"/>
      <c r="E24" s="89">
        <v>90</v>
      </c>
      <c r="F24" s="88" t="s">
        <v>128</v>
      </c>
      <c r="G24" s="105" t="s">
        <v>130</v>
      </c>
      <c r="H24" s="106"/>
      <c r="I24" s="106"/>
      <c r="J24" s="107" t="s">
        <v>51</v>
      </c>
      <c r="K24" s="107"/>
    </row>
    <row r="25" spans="1:11" ht="38.4" customHeight="1">
      <c r="A25" s="3" t="s">
        <v>79</v>
      </c>
      <c r="B25" s="3"/>
    </row>
    <row r="26" spans="1:11" ht="27.6" customHeight="1" thickBot="1">
      <c r="B26" s="101" t="s">
        <v>48</v>
      </c>
      <c r="C26" s="101"/>
      <c r="D26" s="25" t="s">
        <v>1</v>
      </c>
    </row>
    <row r="27" spans="1:11" ht="24" customHeight="1" thickBot="1">
      <c r="B27" s="102">
        <f>ROUNDDOWN('MRS(calc_process)'!G6, 0)</f>
        <v>0</v>
      </c>
      <c r="C27" s="103"/>
      <c r="D27" s="51" t="s">
        <v>57</v>
      </c>
    </row>
    <row r="28" spans="1:11" ht="18.600000000000001" customHeight="1">
      <c r="F28" s="7"/>
      <c r="G28" s="7"/>
    </row>
    <row r="29" spans="1:11" ht="15.6" customHeight="1">
      <c r="A29" s="3" t="s">
        <v>9</v>
      </c>
    </row>
    <row r="30" spans="1:11" ht="24" customHeight="1">
      <c r="B30" s="12" t="s">
        <v>31</v>
      </c>
      <c r="C30" s="100" t="s">
        <v>86</v>
      </c>
      <c r="D30" s="100"/>
      <c r="E30" s="100"/>
      <c r="F30" s="100"/>
      <c r="G30" s="100"/>
      <c r="H30" s="100"/>
      <c r="I30" s="100"/>
      <c r="J30" s="8"/>
    </row>
    <row r="31" spans="1:11" ht="22.8" customHeight="1">
      <c r="B31" s="12" t="s">
        <v>30</v>
      </c>
      <c r="C31" s="100" t="s">
        <v>32</v>
      </c>
      <c r="D31" s="100"/>
      <c r="E31" s="100"/>
      <c r="F31" s="100"/>
      <c r="G31" s="100"/>
      <c r="H31" s="100"/>
      <c r="I31" s="100"/>
      <c r="J31" s="8"/>
    </row>
    <row r="32" spans="1:11" ht="23.4" customHeight="1">
      <c r="B32" s="12" t="s">
        <v>33</v>
      </c>
      <c r="C32" s="100" t="s">
        <v>34</v>
      </c>
      <c r="D32" s="100"/>
      <c r="E32" s="100"/>
      <c r="F32" s="100"/>
      <c r="G32" s="100"/>
      <c r="H32" s="100"/>
      <c r="I32" s="100"/>
      <c r="J32" s="8"/>
    </row>
    <row r="33" spans="2:5" ht="20.399999999999999" customHeight="1">
      <c r="B33" s="1" t="s">
        <v>246</v>
      </c>
    </row>
    <row r="40" spans="2:5" ht="22.8">
      <c r="B40" s="56"/>
      <c r="C40" s="56"/>
      <c r="D40" s="56"/>
      <c r="E40" s="56"/>
    </row>
    <row r="41" spans="2:5" ht="76.05" customHeight="1">
      <c r="B41" s="57" t="s">
        <v>59</v>
      </c>
      <c r="C41" s="63" t="s">
        <v>60</v>
      </c>
      <c r="D41" s="57" t="s">
        <v>61</v>
      </c>
      <c r="E41" s="57" t="s">
        <v>62</v>
      </c>
    </row>
    <row r="42" spans="2:5" ht="58.95" customHeight="1">
      <c r="B42" s="57" t="s">
        <v>63</v>
      </c>
      <c r="C42" s="64" t="s">
        <v>64</v>
      </c>
      <c r="D42" s="58" t="s">
        <v>65</v>
      </c>
      <c r="E42" s="59" t="e">
        <f>IF(OR(E43="-",E44="-"),"-",E43-E44-E45)</f>
        <v>#REF!</v>
      </c>
    </row>
    <row r="43" spans="2:5" ht="58.95" customHeight="1">
      <c r="B43" s="60" t="s">
        <v>66</v>
      </c>
      <c r="C43" s="65" t="s">
        <v>67</v>
      </c>
      <c r="D43" s="61" t="s">
        <v>68</v>
      </c>
      <c r="E43" s="62" t="e">
        <f>[1]BE!H34</f>
        <v>#REF!</v>
      </c>
    </row>
    <row r="44" spans="2:5" ht="58.95" customHeight="1">
      <c r="B44" s="60" t="s">
        <v>69</v>
      </c>
      <c r="C44" s="65" t="s">
        <v>70</v>
      </c>
      <c r="D44" s="61" t="s">
        <v>68</v>
      </c>
      <c r="E44" s="62" t="e">
        <f>[1]PE!H34</f>
        <v>#REF!</v>
      </c>
    </row>
    <row r="45" spans="2:5" ht="58.95" customHeight="1">
      <c r="B45" s="60" t="s">
        <v>71</v>
      </c>
      <c r="C45" s="65" t="s">
        <v>72</v>
      </c>
      <c r="D45" s="61" t="s">
        <v>68</v>
      </c>
      <c r="E45" s="62" t="e">
        <f>IF([1]LE!H35="","-",[1]LE!H35)</f>
        <v>#REF!</v>
      </c>
    </row>
  </sheetData>
  <sheetProtection formatCells="0" formatRows="0"/>
  <mergeCells count="14">
    <mergeCell ref="C22:D22"/>
    <mergeCell ref="G22:I22"/>
    <mergeCell ref="J22:K22"/>
    <mergeCell ref="C23:D23"/>
    <mergeCell ref="G23:I23"/>
    <mergeCell ref="J23:K23"/>
    <mergeCell ref="C31:I31"/>
    <mergeCell ref="C32:I32"/>
    <mergeCell ref="C24:D24"/>
    <mergeCell ref="G24:I24"/>
    <mergeCell ref="J24:K24"/>
    <mergeCell ref="B26:C26"/>
    <mergeCell ref="B27:C27"/>
    <mergeCell ref="C30:I30"/>
  </mergeCells>
  <pageMargins left="0.70866141732283472" right="0.70866141732283472" top="0.74803149606299213" bottom="0.74803149606299213" header="0.31496062992125984" footer="0.31496062992125984"/>
  <pageSetup paperSize="9" scale="34" orientation="landscape" r:id="rId1"/>
  <colBreaks count="1" manualBreakCount="1">
    <brk id="1" max="32"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475CA6-C15D-4D68-84CE-A8FC922F0411}">
  <sheetPr>
    <tabColor theme="9" tint="-0.249977111117893"/>
  </sheetPr>
  <dimension ref="A1:M18"/>
  <sheetViews>
    <sheetView view="pageBreakPreview" topLeftCell="A5" zoomScale="83" zoomScaleNormal="100" zoomScaleSheetLayoutView="80" workbookViewId="0">
      <selection activeCell="A18" sqref="A18:M18"/>
    </sheetView>
  </sheetViews>
  <sheetFormatPr defaultColWidth="9" defaultRowHeight="13.8"/>
  <cols>
    <col min="1" max="1" width="20.796875" style="17" customWidth="1"/>
    <col min="2" max="6" width="50.296875" style="17" customWidth="1"/>
    <col min="7" max="16384" width="9" style="17"/>
  </cols>
  <sheetData>
    <row r="1" spans="1:6" ht="15" customHeight="1">
      <c r="B1" s="19"/>
      <c r="C1" s="19"/>
      <c r="D1" s="19"/>
      <c r="E1" s="19"/>
      <c r="F1" s="19" t="str">
        <f>'MRS(input)'!K1</f>
        <v>Monitoring Spreadsheet: JCM_TH_TVER-01-01_ver01.0</v>
      </c>
    </row>
    <row r="2" spans="1:6" ht="15" customHeight="1">
      <c r="B2" s="19"/>
      <c r="C2" s="19"/>
      <c r="D2" s="19"/>
      <c r="E2" s="19"/>
      <c r="F2" s="19" t="str">
        <f>'MRS(input)'!K2</f>
        <v>Reference Number:</v>
      </c>
    </row>
    <row r="3" spans="1:6" ht="16.2">
      <c r="A3" s="15" t="s">
        <v>100</v>
      </c>
      <c r="B3" s="16" t="s">
        <v>102</v>
      </c>
      <c r="C3" s="16" t="s">
        <v>179</v>
      </c>
      <c r="D3" s="16" t="s">
        <v>181</v>
      </c>
      <c r="E3" s="16" t="s">
        <v>183</v>
      </c>
      <c r="F3" s="16" t="s">
        <v>185</v>
      </c>
    </row>
    <row r="4" spans="1:6" ht="73.8" customHeight="1">
      <c r="A4" s="15" t="s">
        <v>101</v>
      </c>
      <c r="B4" s="16" t="s">
        <v>103</v>
      </c>
      <c r="C4" s="16" t="s">
        <v>180</v>
      </c>
      <c r="D4" s="16" t="s">
        <v>182</v>
      </c>
      <c r="E4" s="16" t="s">
        <v>184</v>
      </c>
      <c r="F4" s="16" t="s">
        <v>186</v>
      </c>
    </row>
    <row r="5" spans="1:6" ht="16.2">
      <c r="A5" s="15"/>
      <c r="B5" s="15" t="s">
        <v>89</v>
      </c>
      <c r="C5" s="15" t="s">
        <v>82</v>
      </c>
      <c r="D5" s="15" t="s">
        <v>82</v>
      </c>
      <c r="E5" s="15" t="s">
        <v>116</v>
      </c>
      <c r="F5" s="15" t="s">
        <v>187</v>
      </c>
    </row>
    <row r="6" spans="1:6">
      <c r="A6" s="26">
        <v>1</v>
      </c>
      <c r="B6" s="92"/>
      <c r="C6" s="27"/>
      <c r="D6" s="27"/>
      <c r="E6" s="27"/>
      <c r="F6" s="27"/>
    </row>
    <row r="7" spans="1:6">
      <c r="A7" s="26">
        <v>2</v>
      </c>
      <c r="B7" s="27"/>
      <c r="C7" s="27"/>
      <c r="D7" s="27"/>
      <c r="E7" s="27"/>
      <c r="F7" s="27"/>
    </row>
    <row r="8" spans="1:6">
      <c r="A8" s="26">
        <v>3</v>
      </c>
      <c r="B8" s="27"/>
      <c r="C8" s="27"/>
      <c r="D8" s="27"/>
      <c r="E8" s="27"/>
      <c r="F8" s="27"/>
    </row>
    <row r="9" spans="1:6">
      <c r="A9" s="26">
        <v>4</v>
      </c>
      <c r="B9" s="27"/>
      <c r="C9" s="27"/>
      <c r="D9" s="27"/>
      <c r="E9" s="27"/>
      <c r="F9" s="27"/>
    </row>
    <row r="10" spans="1:6">
      <c r="A10" s="26">
        <v>5</v>
      </c>
      <c r="B10" s="27"/>
      <c r="C10" s="27"/>
      <c r="D10" s="27"/>
      <c r="E10" s="27"/>
      <c r="F10" s="27"/>
    </row>
    <row r="11" spans="1:6">
      <c r="A11" s="26">
        <v>6</v>
      </c>
      <c r="B11" s="27"/>
      <c r="C11" s="27"/>
      <c r="D11" s="27"/>
      <c r="E11" s="27"/>
      <c r="F11" s="27"/>
    </row>
    <row r="12" spans="1:6">
      <c r="A12" s="26">
        <v>7</v>
      </c>
      <c r="B12" s="27"/>
      <c r="C12" s="27"/>
      <c r="D12" s="27"/>
      <c r="E12" s="27"/>
      <c r="F12" s="27"/>
    </row>
    <row r="13" spans="1:6">
      <c r="A13" s="26">
        <v>8</v>
      </c>
      <c r="B13" s="27"/>
      <c r="C13" s="27"/>
      <c r="D13" s="27"/>
      <c r="E13" s="27"/>
      <c r="F13" s="27"/>
    </row>
    <row r="14" spans="1:6">
      <c r="A14" s="26">
        <v>9</v>
      </c>
      <c r="B14" s="27"/>
      <c r="C14" s="27"/>
      <c r="D14" s="27"/>
      <c r="E14" s="27"/>
      <c r="F14" s="27"/>
    </row>
    <row r="15" spans="1:6">
      <c r="A15" s="26">
        <v>10</v>
      </c>
      <c r="B15" s="27"/>
      <c r="C15" s="27"/>
      <c r="D15" s="27"/>
      <c r="E15" s="27"/>
      <c r="F15" s="27"/>
    </row>
    <row r="16" spans="1:6">
      <c r="A16" s="26">
        <v>11</v>
      </c>
      <c r="B16" s="27"/>
      <c r="C16" s="27"/>
      <c r="D16" s="27"/>
      <c r="E16" s="27"/>
      <c r="F16" s="27"/>
    </row>
    <row r="17" spans="1:13">
      <c r="A17" s="26">
        <v>12</v>
      </c>
      <c r="B17" s="27"/>
      <c r="C17" s="27"/>
      <c r="D17" s="27"/>
      <c r="E17" s="27"/>
      <c r="F17" s="27"/>
    </row>
    <row r="18" spans="1:13">
      <c r="A18" s="131" t="s">
        <v>246</v>
      </c>
      <c r="B18" s="131"/>
      <c r="C18" s="131"/>
      <c r="D18" s="131"/>
      <c r="E18" s="131"/>
      <c r="F18" s="131"/>
      <c r="G18" s="131"/>
      <c r="H18" s="131"/>
      <c r="I18" s="131"/>
      <c r="J18" s="131"/>
      <c r="K18" s="131"/>
      <c r="L18" s="131"/>
      <c r="M18" s="131"/>
    </row>
  </sheetData>
  <sheetProtection formatCells="0" formatRows="0"/>
  <mergeCells count="1">
    <mergeCell ref="A18:M18"/>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1C97F7-F665-4BF4-AC25-17CC56764BAC}">
  <sheetPr>
    <tabColor theme="9" tint="-0.249977111117893"/>
  </sheetPr>
  <dimension ref="A1:K94"/>
  <sheetViews>
    <sheetView showGridLines="0" view="pageBreakPreview" zoomScale="120" zoomScaleNormal="100" zoomScaleSheetLayoutView="120" workbookViewId="0">
      <selection activeCell="J10" sqref="J10"/>
    </sheetView>
  </sheetViews>
  <sheetFormatPr defaultColWidth="9" defaultRowHeight="13.8"/>
  <cols>
    <col min="1" max="2" width="2.69921875" style="1" customWidth="1"/>
    <col min="3" max="4" width="3.69921875" style="1" customWidth="1"/>
    <col min="5" max="5" width="47.19921875" style="1" customWidth="1"/>
    <col min="6" max="7" width="12.69921875" style="1" customWidth="1"/>
    <col min="8" max="8" width="13.796875" style="1" customWidth="1"/>
    <col min="9" max="9" width="14.5" style="2" customWidth="1"/>
    <col min="10" max="10" width="15.796875" style="1" customWidth="1"/>
    <col min="11" max="16384" width="9" style="1"/>
  </cols>
  <sheetData>
    <row r="1" spans="1:11" ht="18" customHeight="1">
      <c r="I1" s="9" t="str">
        <f>'MRS(input)'!K1</f>
        <v>Monitoring Spreadsheet: JCM_TH_TVER-01-01_ver01.0</v>
      </c>
    </row>
    <row r="2" spans="1:11" ht="18" customHeight="1">
      <c r="I2" s="9" t="str">
        <f>'MRS(input)'!K2</f>
        <v>Reference Number:</v>
      </c>
    </row>
    <row r="3" spans="1:11" ht="27.75" customHeight="1">
      <c r="A3" s="116" t="s">
        <v>104</v>
      </c>
      <c r="B3" s="116"/>
      <c r="C3" s="116"/>
      <c r="D3" s="116"/>
      <c r="E3" s="116"/>
      <c r="F3" s="116"/>
      <c r="G3" s="116"/>
      <c r="H3" s="116"/>
      <c r="I3" s="116"/>
    </row>
    <row r="4" spans="1:11" ht="11.25" customHeight="1"/>
    <row r="5" spans="1:11" ht="18.75" customHeight="1">
      <c r="A5" s="42" t="s">
        <v>2</v>
      </c>
      <c r="B5" s="38"/>
      <c r="C5" s="38"/>
      <c r="D5" s="38"/>
      <c r="E5" s="37"/>
      <c r="F5" s="39" t="s">
        <v>6</v>
      </c>
      <c r="G5" s="47" t="s">
        <v>0</v>
      </c>
      <c r="H5" s="39" t="s">
        <v>1</v>
      </c>
      <c r="I5" s="40" t="s">
        <v>7</v>
      </c>
    </row>
    <row r="6" spans="1:11" ht="18.75" customHeight="1">
      <c r="A6" s="44"/>
      <c r="B6" s="110" t="s">
        <v>217</v>
      </c>
      <c r="C6" s="110"/>
      <c r="D6" s="110"/>
      <c r="E6" s="110"/>
      <c r="F6" s="29" t="s">
        <v>51</v>
      </c>
      <c r="G6" s="85">
        <f>G15-G36-G71</f>
        <v>0</v>
      </c>
      <c r="H6" s="77" t="s">
        <v>57</v>
      </c>
      <c r="I6" s="41" t="s">
        <v>40</v>
      </c>
    </row>
    <row r="7" spans="1:11" ht="18.75" customHeight="1">
      <c r="A7" s="42" t="s">
        <v>3</v>
      </c>
      <c r="B7" s="38"/>
      <c r="C7" s="38"/>
      <c r="D7" s="38"/>
      <c r="E7" s="37"/>
      <c r="F7" s="37"/>
      <c r="G7" s="31"/>
      <c r="H7" s="37"/>
      <c r="I7" s="39"/>
      <c r="J7" s="20"/>
      <c r="K7" s="20"/>
    </row>
    <row r="8" spans="1:11" ht="33.450000000000003" customHeight="1">
      <c r="A8" s="44"/>
      <c r="B8" s="111" t="s">
        <v>129</v>
      </c>
      <c r="C8" s="118"/>
      <c r="D8" s="118"/>
      <c r="E8" s="119"/>
      <c r="F8" s="41" t="s">
        <v>131</v>
      </c>
      <c r="G8" s="76">
        <v>90</v>
      </c>
      <c r="H8" s="35" t="s">
        <v>177</v>
      </c>
      <c r="I8" s="41" t="s">
        <v>132</v>
      </c>
    </row>
    <row r="9" spans="1:11" ht="18.75" customHeight="1" thickBot="1">
      <c r="A9" s="42" t="s">
        <v>4</v>
      </c>
      <c r="B9" s="37"/>
      <c r="C9" s="38"/>
      <c r="D9" s="39"/>
      <c r="E9" s="39"/>
      <c r="F9" s="39"/>
      <c r="G9" s="42"/>
      <c r="H9" s="37"/>
      <c r="I9" s="39"/>
    </row>
    <row r="10" spans="1:11" ht="18.75" customHeight="1" thickBot="1">
      <c r="A10" s="43"/>
      <c r="B10" s="117" t="s">
        <v>218</v>
      </c>
      <c r="C10" s="110"/>
      <c r="D10" s="110"/>
      <c r="E10" s="110"/>
      <c r="F10" s="29" t="s">
        <v>51</v>
      </c>
      <c r="G10" s="54" t="e">
        <f>G11</f>
        <v>#DIV/0!</v>
      </c>
      <c r="H10" s="30" t="s">
        <v>57</v>
      </c>
      <c r="I10" s="41" t="s">
        <v>219</v>
      </c>
    </row>
    <row r="11" spans="1:11" ht="36" customHeight="1">
      <c r="A11" s="43"/>
      <c r="B11" s="45"/>
      <c r="C11" s="115" t="s">
        <v>222</v>
      </c>
      <c r="D11" s="115"/>
      <c r="E11" s="115"/>
      <c r="F11" s="41" t="s">
        <v>38</v>
      </c>
      <c r="G11" s="75" t="e">
        <f>G12*G13</f>
        <v>#DIV/0!</v>
      </c>
      <c r="H11" s="77" t="s">
        <v>57</v>
      </c>
      <c r="I11" s="71" t="s">
        <v>224</v>
      </c>
    </row>
    <row r="12" spans="1:11" ht="36" customHeight="1">
      <c r="A12" s="43"/>
      <c r="B12" s="45"/>
      <c r="C12" s="115" t="s">
        <v>223</v>
      </c>
      <c r="D12" s="115"/>
      <c r="E12" s="115"/>
      <c r="F12" s="41" t="s">
        <v>38</v>
      </c>
      <c r="G12" s="75" t="e">
        <f>G16+G20</f>
        <v>#DIV/0!</v>
      </c>
      <c r="H12" s="77" t="s">
        <v>36</v>
      </c>
      <c r="I12" s="71" t="s">
        <v>220</v>
      </c>
    </row>
    <row r="13" spans="1:11" ht="36" customHeight="1">
      <c r="A13" s="44"/>
      <c r="B13" s="46"/>
      <c r="C13" s="112" t="s">
        <v>96</v>
      </c>
      <c r="D13" s="113"/>
      <c r="E13" s="114"/>
      <c r="F13" s="41" t="s">
        <v>38</v>
      </c>
      <c r="G13" s="75" t="e">
        <f>'MRS(input)'!E9</f>
        <v>#DIV/0!</v>
      </c>
      <c r="H13" s="69"/>
      <c r="I13" s="90" t="s">
        <v>125</v>
      </c>
    </row>
    <row r="14" spans="1:11" ht="40.950000000000003" customHeight="1" thickBot="1">
      <c r="C14" s="8"/>
      <c r="D14" s="8"/>
      <c r="E14" s="8"/>
      <c r="F14" s="2"/>
      <c r="G14" s="81"/>
      <c r="H14" s="82"/>
    </row>
    <row r="15" spans="1:11" ht="18.75" customHeight="1" thickBot="1">
      <c r="A15" s="43"/>
      <c r="B15" s="117" t="s">
        <v>140</v>
      </c>
      <c r="C15" s="110"/>
      <c r="D15" s="110"/>
      <c r="E15" s="110"/>
      <c r="F15" s="29"/>
      <c r="G15" s="54"/>
      <c r="H15" s="30"/>
      <c r="I15" s="41"/>
    </row>
    <row r="16" spans="1:11" ht="36" customHeight="1">
      <c r="A16" s="43"/>
      <c r="B16" s="45"/>
      <c r="C16" s="115" t="s">
        <v>124</v>
      </c>
      <c r="D16" s="115"/>
      <c r="E16" s="115"/>
      <c r="F16" s="41" t="s">
        <v>38</v>
      </c>
      <c r="G16" s="75" t="e">
        <f>G17</f>
        <v>#DIV/0!</v>
      </c>
      <c r="H16" s="77" t="s">
        <v>36</v>
      </c>
      <c r="I16" s="71" t="s">
        <v>220</v>
      </c>
    </row>
    <row r="17" spans="1:10" ht="36" customHeight="1">
      <c r="A17" s="44"/>
      <c r="B17" s="46"/>
      <c r="C17" s="112" t="s">
        <v>133</v>
      </c>
      <c r="D17" s="113"/>
      <c r="E17" s="114"/>
      <c r="F17" s="41" t="s">
        <v>38</v>
      </c>
      <c r="G17" s="75" t="e">
        <f>'MRS(input)'!E10</f>
        <v>#DIV/0!</v>
      </c>
      <c r="H17" s="77" t="s">
        <v>36</v>
      </c>
      <c r="I17" s="90" t="s">
        <v>221</v>
      </c>
    </row>
    <row r="18" spans="1:10" ht="40.950000000000003" customHeight="1" thickBot="1">
      <c r="C18" s="8"/>
      <c r="D18" s="8"/>
      <c r="E18" s="8"/>
      <c r="F18" s="2"/>
      <c r="G18" s="81"/>
      <c r="H18" s="82"/>
    </row>
    <row r="19" spans="1:10" ht="46.2" customHeight="1" thickBot="1">
      <c r="A19" s="43"/>
      <c r="B19" s="120" t="s">
        <v>141</v>
      </c>
      <c r="C19" s="121"/>
      <c r="D19" s="121"/>
      <c r="E19" s="122"/>
      <c r="F19" s="29"/>
      <c r="G19" s="54"/>
      <c r="H19" s="30"/>
      <c r="I19" s="41"/>
    </row>
    <row r="20" spans="1:10" ht="36" customHeight="1">
      <c r="A20" s="43"/>
      <c r="B20" s="45"/>
      <c r="C20" s="115" t="s">
        <v>124</v>
      </c>
      <c r="D20" s="115"/>
      <c r="E20" s="115"/>
      <c r="F20" s="41" t="s">
        <v>38</v>
      </c>
      <c r="G20" s="75" t="e">
        <f>MAX(G21-(G22+G23))</f>
        <v>#DIV/0!</v>
      </c>
      <c r="H20" s="77" t="s">
        <v>36</v>
      </c>
      <c r="I20" s="71" t="s">
        <v>220</v>
      </c>
    </row>
    <row r="21" spans="1:10" ht="36" customHeight="1">
      <c r="A21" s="43"/>
      <c r="B21" s="45"/>
      <c r="C21" s="112" t="s">
        <v>133</v>
      </c>
      <c r="D21" s="113"/>
      <c r="E21" s="114"/>
      <c r="F21" s="41" t="s">
        <v>38</v>
      </c>
      <c r="G21" s="75" t="e">
        <f>'MRS(input)'!E10</f>
        <v>#DIV/0!</v>
      </c>
      <c r="H21" s="77" t="s">
        <v>36</v>
      </c>
      <c r="I21" s="90" t="s">
        <v>221</v>
      </c>
    </row>
    <row r="22" spans="1:10" ht="36" customHeight="1">
      <c r="A22" s="44"/>
      <c r="B22" s="46"/>
      <c r="C22" s="112" t="s">
        <v>135</v>
      </c>
      <c r="D22" s="113"/>
      <c r="E22" s="114"/>
      <c r="F22" s="41" t="s">
        <v>38</v>
      </c>
      <c r="G22" s="75">
        <v>0</v>
      </c>
      <c r="H22" s="77" t="s">
        <v>36</v>
      </c>
      <c r="I22" s="90" t="s">
        <v>134</v>
      </c>
      <c r="J22" s="1" t="s">
        <v>231</v>
      </c>
    </row>
    <row r="23" spans="1:10" ht="54.6" customHeight="1">
      <c r="A23" s="43"/>
      <c r="B23" s="45"/>
      <c r="C23" s="112" t="s">
        <v>137</v>
      </c>
      <c r="D23" s="113"/>
      <c r="E23" s="114"/>
      <c r="F23" s="41" t="s">
        <v>38</v>
      </c>
      <c r="G23" s="75">
        <v>0</v>
      </c>
      <c r="H23" s="77" t="s">
        <v>36</v>
      </c>
      <c r="I23" s="90" t="s">
        <v>136</v>
      </c>
    </row>
    <row r="24" spans="1:10" ht="40.799999999999997" customHeight="1">
      <c r="A24" s="44"/>
      <c r="B24" s="46"/>
      <c r="C24" s="112" t="s">
        <v>139</v>
      </c>
      <c r="D24" s="113"/>
      <c r="E24" s="114"/>
      <c r="F24" s="41" t="s">
        <v>38</v>
      </c>
      <c r="G24" s="75">
        <v>0</v>
      </c>
      <c r="H24" s="77" t="s">
        <v>111</v>
      </c>
      <c r="I24" s="90" t="s">
        <v>138</v>
      </c>
      <c r="J24" s="1" t="s">
        <v>232</v>
      </c>
    </row>
    <row r="25" spans="1:10" ht="68.400000000000006" customHeight="1" thickBot="1">
      <c r="C25" s="8"/>
      <c r="D25" s="8"/>
      <c r="E25" s="8"/>
      <c r="F25" s="2"/>
      <c r="G25" s="81"/>
      <c r="H25" s="82"/>
    </row>
    <row r="26" spans="1:10" ht="46.2" customHeight="1" thickBot="1">
      <c r="A26" s="43"/>
      <c r="B26" s="117" t="s">
        <v>142</v>
      </c>
      <c r="C26" s="110"/>
      <c r="D26" s="110"/>
      <c r="E26" s="110"/>
      <c r="F26" s="29"/>
      <c r="G26" s="54"/>
      <c r="H26" s="30"/>
      <c r="I26" s="41"/>
    </row>
    <row r="27" spans="1:10" ht="36" customHeight="1">
      <c r="A27" s="43"/>
      <c r="B27" s="45"/>
      <c r="C27" s="115" t="s">
        <v>124</v>
      </c>
      <c r="D27" s="115"/>
      <c r="E27" s="115"/>
      <c r="F27" s="41" t="s">
        <v>38</v>
      </c>
      <c r="G27" s="75" t="e">
        <f>(G28-G29)</f>
        <v>#DIV/0!</v>
      </c>
      <c r="H27" s="77" t="s">
        <v>36</v>
      </c>
      <c r="I27" s="71" t="s">
        <v>220</v>
      </c>
    </row>
    <row r="28" spans="1:10" ht="36" customHeight="1">
      <c r="A28" s="43"/>
      <c r="B28" s="45"/>
      <c r="C28" s="112" t="s">
        <v>133</v>
      </c>
      <c r="D28" s="113"/>
      <c r="E28" s="114"/>
      <c r="F28" s="41" t="s">
        <v>38</v>
      </c>
      <c r="G28" s="75" t="e">
        <f>'MRS(input)'!E10</f>
        <v>#DIV/0!</v>
      </c>
      <c r="H28" s="77" t="s">
        <v>36</v>
      </c>
      <c r="I28" s="90" t="s">
        <v>221</v>
      </c>
    </row>
    <row r="29" spans="1:10" ht="44.4" customHeight="1">
      <c r="A29" s="44"/>
      <c r="B29" s="46"/>
      <c r="C29" s="112" t="s">
        <v>143</v>
      </c>
      <c r="D29" s="113"/>
      <c r="E29" s="114"/>
      <c r="F29" s="41" t="s">
        <v>38</v>
      </c>
      <c r="G29" s="75">
        <f>MAX(G31,G32)</f>
        <v>0</v>
      </c>
      <c r="H29" s="77" t="s">
        <v>36</v>
      </c>
      <c r="I29" s="90" t="s">
        <v>233</v>
      </c>
    </row>
    <row r="30" spans="1:10" ht="40.799999999999997" customHeight="1">
      <c r="A30" s="44"/>
      <c r="B30" s="46"/>
      <c r="C30" s="112" t="s">
        <v>139</v>
      </c>
      <c r="D30" s="113"/>
      <c r="E30" s="114"/>
      <c r="F30" s="41" t="s">
        <v>38</v>
      </c>
      <c r="G30" s="75">
        <v>0</v>
      </c>
      <c r="H30" s="77" t="s">
        <v>111</v>
      </c>
      <c r="I30" s="90" t="s">
        <v>138</v>
      </c>
      <c r="J30" s="1" t="s">
        <v>232</v>
      </c>
    </row>
    <row r="31" spans="1:10" ht="44.4" customHeight="1">
      <c r="A31" s="44"/>
      <c r="B31" s="46"/>
      <c r="C31" s="112" t="s">
        <v>108</v>
      </c>
      <c r="D31" s="113"/>
      <c r="E31" s="114"/>
      <c r="F31" s="41" t="s">
        <v>38</v>
      </c>
      <c r="G31" s="75">
        <v>0</v>
      </c>
      <c r="H31" s="77" t="s">
        <v>36</v>
      </c>
      <c r="I31" s="90" t="s">
        <v>234</v>
      </c>
      <c r="J31" s="1" t="s">
        <v>231</v>
      </c>
    </row>
    <row r="32" spans="1:10" ht="40.799999999999997" customHeight="1">
      <c r="A32" s="44"/>
      <c r="B32" s="46"/>
      <c r="C32" s="112"/>
      <c r="D32" s="113"/>
      <c r="E32" s="114"/>
      <c r="F32" s="41" t="s">
        <v>38</v>
      </c>
      <c r="G32" s="75">
        <v>0</v>
      </c>
      <c r="H32" s="77" t="s">
        <v>36</v>
      </c>
      <c r="I32" s="90" t="s">
        <v>235</v>
      </c>
    </row>
    <row r="33" spans="1:10" ht="68.400000000000006" customHeight="1">
      <c r="C33" s="8"/>
      <c r="D33" s="8"/>
      <c r="E33" s="8"/>
      <c r="F33" s="2"/>
      <c r="G33" s="81"/>
      <c r="H33" s="82"/>
    </row>
    <row r="34" spans="1:10" ht="32.4" customHeight="1">
      <c r="C34" s="8"/>
      <c r="D34" s="8"/>
      <c r="E34" s="8"/>
      <c r="F34" s="2"/>
      <c r="G34" s="81"/>
      <c r="H34" s="82"/>
    </row>
    <row r="35" spans="1:10" ht="18.75" customHeight="1" thickBot="1">
      <c r="A35" s="42" t="s">
        <v>5</v>
      </c>
      <c r="B35" s="38"/>
      <c r="C35" s="44"/>
      <c r="D35" s="44"/>
      <c r="E35" s="37"/>
      <c r="F35" s="39"/>
      <c r="G35" s="42"/>
      <c r="H35" s="37"/>
      <c r="I35" s="39"/>
    </row>
    <row r="36" spans="1:10" ht="18.75" customHeight="1" thickBot="1">
      <c r="A36" s="44"/>
      <c r="B36" s="110" t="s">
        <v>236</v>
      </c>
      <c r="C36" s="110"/>
      <c r="D36" s="110"/>
      <c r="E36" s="110"/>
      <c r="F36" s="29"/>
      <c r="G36" s="54"/>
      <c r="H36" s="30" t="s">
        <v>57</v>
      </c>
      <c r="I36" s="71" t="s">
        <v>80</v>
      </c>
    </row>
    <row r="37" spans="1:10" ht="42" customHeight="1">
      <c r="B37" s="8"/>
      <c r="C37" s="115" t="s">
        <v>144</v>
      </c>
      <c r="D37" s="115"/>
      <c r="E37" s="115"/>
      <c r="F37" s="41" t="s">
        <v>38</v>
      </c>
      <c r="G37" s="32" t="e">
        <f>G38+G39</f>
        <v>#DIV/0!</v>
      </c>
      <c r="H37" s="84" t="s">
        <v>75</v>
      </c>
      <c r="I37" s="79" t="s">
        <v>95</v>
      </c>
    </row>
    <row r="38" spans="1:10" ht="42" customHeight="1">
      <c r="B38" s="8"/>
      <c r="C38" s="115" t="s">
        <v>97</v>
      </c>
      <c r="D38" s="115"/>
      <c r="E38" s="115"/>
      <c r="F38" s="79" t="s">
        <v>74</v>
      </c>
      <c r="G38" s="80">
        <f>'Tool_02_01 '!G6</f>
        <v>0</v>
      </c>
      <c r="H38" s="78" t="s">
        <v>75</v>
      </c>
      <c r="I38" s="83" t="s">
        <v>93</v>
      </c>
      <c r="J38" s="83" t="s">
        <v>91</v>
      </c>
    </row>
    <row r="39" spans="1:10" ht="40.950000000000003" customHeight="1">
      <c r="C39" s="115" t="s">
        <v>145</v>
      </c>
      <c r="D39" s="115"/>
      <c r="E39" s="115"/>
      <c r="F39" s="41" t="s">
        <v>38</v>
      </c>
      <c r="G39" s="70" t="e">
        <f>G57+G62</f>
        <v>#DIV/0!</v>
      </c>
      <c r="H39" s="84" t="s">
        <v>75</v>
      </c>
      <c r="I39" s="99" t="s">
        <v>146</v>
      </c>
    </row>
    <row r="40" spans="1:10" ht="40.950000000000003" customHeight="1">
      <c r="C40" s="8"/>
      <c r="D40" s="8"/>
      <c r="E40" s="8"/>
      <c r="F40" s="2"/>
      <c r="G40" s="81"/>
      <c r="H40" s="82"/>
    </row>
    <row r="41" spans="1:10" ht="40.950000000000003" customHeight="1">
      <c r="B41" s="1" t="s">
        <v>159</v>
      </c>
      <c r="C41" s="8"/>
      <c r="D41" s="8"/>
      <c r="E41" s="8"/>
      <c r="F41" s="2"/>
      <c r="G41" s="81"/>
      <c r="H41" s="82"/>
    </row>
    <row r="42" spans="1:10" ht="36" customHeight="1">
      <c r="A42" s="43"/>
      <c r="B42" s="45"/>
      <c r="C42" s="115" t="s">
        <v>147</v>
      </c>
      <c r="D42" s="115"/>
      <c r="E42" s="115"/>
      <c r="F42" s="41" t="s">
        <v>38</v>
      </c>
      <c r="G42" s="75" t="e">
        <f>(G43-G44)/(G45-G46)</f>
        <v>#DIV/0!</v>
      </c>
      <c r="H42" s="77" t="s">
        <v>148</v>
      </c>
      <c r="I42" s="71" t="s">
        <v>149</v>
      </c>
    </row>
    <row r="43" spans="1:10" ht="36" customHeight="1">
      <c r="A43" s="43"/>
      <c r="B43" s="45"/>
      <c r="C43" s="112" t="s">
        <v>150</v>
      </c>
      <c r="D43" s="113"/>
      <c r="E43" s="114"/>
      <c r="F43" s="41" t="s">
        <v>38</v>
      </c>
      <c r="G43" s="75" t="e">
        <f>'MRS(input)'!E17</f>
        <v>#DIV/0!</v>
      </c>
      <c r="H43" s="77" t="s">
        <v>116</v>
      </c>
      <c r="I43" s="90" t="s">
        <v>151</v>
      </c>
    </row>
    <row r="44" spans="1:10" ht="44.4" customHeight="1">
      <c r="A44" s="44"/>
      <c r="B44" s="46"/>
      <c r="C44" s="112" t="s">
        <v>152</v>
      </c>
      <c r="D44" s="113"/>
      <c r="E44" s="114"/>
      <c r="F44" s="41" t="s">
        <v>38</v>
      </c>
      <c r="G44" s="75">
        <v>0</v>
      </c>
      <c r="H44" s="77" t="s">
        <v>116</v>
      </c>
      <c r="I44" s="90" t="s">
        <v>153</v>
      </c>
    </row>
    <row r="45" spans="1:10" ht="45.6" customHeight="1">
      <c r="A45" s="43"/>
      <c r="B45" s="45"/>
      <c r="C45" s="112" t="s">
        <v>154</v>
      </c>
      <c r="D45" s="113"/>
      <c r="E45" s="114"/>
      <c r="F45" s="41" t="s">
        <v>38</v>
      </c>
      <c r="G45" s="75" t="e">
        <f>'MRS(input)'!E18</f>
        <v>#DIV/0!</v>
      </c>
      <c r="H45" s="77" t="s">
        <v>156</v>
      </c>
      <c r="I45" s="90" t="s">
        <v>157</v>
      </c>
    </row>
    <row r="46" spans="1:10" ht="44.4" customHeight="1">
      <c r="A46" s="44"/>
      <c r="B46" s="46"/>
      <c r="C46" s="112" t="s">
        <v>155</v>
      </c>
      <c r="D46" s="113"/>
      <c r="E46" s="114"/>
      <c r="F46" s="41" t="s">
        <v>38</v>
      </c>
      <c r="G46" s="75">
        <v>0</v>
      </c>
      <c r="H46" s="77" t="s">
        <v>156</v>
      </c>
      <c r="I46" s="90" t="s">
        <v>158</v>
      </c>
    </row>
    <row r="47" spans="1:10" ht="66.599999999999994" customHeight="1">
      <c r="C47" s="8"/>
      <c r="D47" s="8"/>
      <c r="E47" s="8"/>
      <c r="F47" s="2"/>
      <c r="G47" s="81"/>
      <c r="H47" s="82"/>
    </row>
    <row r="48" spans="1:10" ht="50.4" customHeight="1">
      <c r="B48" s="123" t="s">
        <v>160</v>
      </c>
      <c r="C48" s="123"/>
      <c r="D48" s="123"/>
      <c r="E48" s="123"/>
      <c r="F48" s="123"/>
      <c r="G48" s="123"/>
      <c r="H48" s="123"/>
      <c r="I48" s="123"/>
    </row>
    <row r="49" spans="1:10" ht="21.6" customHeight="1">
      <c r="C49" s="91" t="s">
        <v>166</v>
      </c>
      <c r="D49" s="8"/>
      <c r="E49" s="8"/>
      <c r="F49" s="2"/>
      <c r="G49" s="81"/>
      <c r="H49" s="82"/>
    </row>
    <row r="50" spans="1:10" ht="36" customHeight="1">
      <c r="A50" s="43"/>
      <c r="B50" s="45"/>
      <c r="C50" s="115" t="s">
        <v>147</v>
      </c>
      <c r="D50" s="115"/>
      <c r="E50" s="115"/>
      <c r="F50" s="41" t="s">
        <v>38</v>
      </c>
      <c r="G50" s="75" t="e">
        <f>G51/G52</f>
        <v>#DIV/0!</v>
      </c>
      <c r="H50" s="77" t="s">
        <v>148</v>
      </c>
      <c r="I50" s="71" t="s">
        <v>149</v>
      </c>
    </row>
    <row r="51" spans="1:10" ht="36" customHeight="1">
      <c r="A51" s="43"/>
      <c r="B51" s="45"/>
      <c r="C51" s="112" t="s">
        <v>150</v>
      </c>
      <c r="D51" s="113"/>
      <c r="E51" s="114"/>
      <c r="F51" s="41" t="s">
        <v>38</v>
      </c>
      <c r="G51" s="75">
        <v>0</v>
      </c>
      <c r="H51" s="77" t="s">
        <v>116</v>
      </c>
      <c r="I51" s="90" t="s">
        <v>164</v>
      </c>
    </row>
    <row r="52" spans="1:10" ht="44.4" customHeight="1">
      <c r="A52" s="44"/>
      <c r="B52" s="46"/>
      <c r="C52" s="112" t="s">
        <v>154</v>
      </c>
      <c r="D52" s="113"/>
      <c r="E52" s="114"/>
      <c r="F52" s="41" t="s">
        <v>38</v>
      </c>
      <c r="G52" s="75">
        <v>0</v>
      </c>
      <c r="H52" s="77" t="s">
        <v>156</v>
      </c>
      <c r="I52" s="90" t="s">
        <v>165</v>
      </c>
    </row>
    <row r="53" spans="1:10" ht="45.6" customHeight="1">
      <c r="A53" s="43"/>
      <c r="B53" s="45"/>
      <c r="C53" s="112" t="s">
        <v>161</v>
      </c>
      <c r="D53" s="113"/>
      <c r="E53" s="114"/>
      <c r="F53" s="41" t="s">
        <v>38</v>
      </c>
      <c r="G53" s="75"/>
      <c r="H53" s="77"/>
      <c r="I53" s="90" t="s">
        <v>162</v>
      </c>
    </row>
    <row r="54" spans="1:10" ht="44.4" customHeight="1">
      <c r="A54" s="44"/>
      <c r="B54" s="46"/>
      <c r="C54" s="112" t="s">
        <v>163</v>
      </c>
      <c r="D54" s="113"/>
      <c r="E54" s="114"/>
      <c r="F54" s="41" t="s">
        <v>38</v>
      </c>
      <c r="G54" s="75"/>
      <c r="H54" s="77"/>
      <c r="I54" s="90" t="s">
        <v>100</v>
      </c>
    </row>
    <row r="55" spans="1:10" ht="66.599999999999994" customHeight="1">
      <c r="C55" s="8"/>
      <c r="D55" s="8"/>
      <c r="E55" s="8"/>
      <c r="F55" s="2"/>
      <c r="G55" s="81"/>
      <c r="H55" s="82"/>
    </row>
    <row r="56" spans="1:10" ht="21.6" customHeight="1">
      <c r="C56" s="91" t="s">
        <v>167</v>
      </c>
      <c r="D56" s="8"/>
      <c r="E56" s="8"/>
      <c r="F56" s="2"/>
      <c r="G56" s="81"/>
      <c r="H56" s="82"/>
    </row>
    <row r="57" spans="1:10" ht="36" customHeight="1">
      <c r="A57" s="43"/>
      <c r="B57" s="45"/>
      <c r="C57" s="115" t="s">
        <v>168</v>
      </c>
      <c r="D57" s="115"/>
      <c r="E57" s="115"/>
      <c r="F57" s="41" t="s">
        <v>38</v>
      </c>
      <c r="G57" s="75" t="e">
        <f>(G58*G59)/1000</f>
        <v>#DIV/0!</v>
      </c>
      <c r="H57" s="77" t="s">
        <v>169</v>
      </c>
      <c r="I57" s="71" t="s">
        <v>146</v>
      </c>
    </row>
    <row r="58" spans="1:10" ht="36" customHeight="1">
      <c r="A58" s="43"/>
      <c r="B58" s="45"/>
      <c r="C58" s="112" t="s">
        <v>129</v>
      </c>
      <c r="D58" s="113"/>
      <c r="E58" s="114"/>
      <c r="F58" s="41" t="s">
        <v>131</v>
      </c>
      <c r="G58" s="76">
        <v>0</v>
      </c>
      <c r="H58" s="35" t="s">
        <v>170</v>
      </c>
      <c r="I58" s="41" t="s">
        <v>132</v>
      </c>
    </row>
    <row r="59" spans="1:10" ht="44.4" customHeight="1">
      <c r="A59" s="44"/>
      <c r="B59" s="46"/>
      <c r="C59" s="112" t="s">
        <v>171</v>
      </c>
      <c r="D59" s="113"/>
      <c r="E59" s="114"/>
      <c r="F59" s="41" t="s">
        <v>38</v>
      </c>
      <c r="G59" s="75" t="e">
        <f>'MRS(input)'!E16</f>
        <v>#DIV/0!</v>
      </c>
      <c r="H59" s="77" t="s">
        <v>82</v>
      </c>
      <c r="I59" s="90" t="s">
        <v>172</v>
      </c>
    </row>
    <row r="60" spans="1:10" ht="66.599999999999994" customHeight="1">
      <c r="C60" s="8"/>
      <c r="D60" s="8"/>
      <c r="E60" s="8"/>
      <c r="F60" s="2"/>
      <c r="G60" s="81"/>
      <c r="H60" s="82"/>
    </row>
    <row r="61" spans="1:10" ht="21.6" customHeight="1">
      <c r="C61" s="91" t="s">
        <v>173</v>
      </c>
      <c r="D61" s="8"/>
      <c r="E61" s="8"/>
      <c r="F61" s="2"/>
      <c r="G61" s="81"/>
      <c r="H61" s="82"/>
    </row>
    <row r="62" spans="1:10" ht="36" customHeight="1">
      <c r="A62" s="43"/>
      <c r="B62" s="45"/>
      <c r="C62" s="115" t="s">
        <v>168</v>
      </c>
      <c r="D62" s="115"/>
      <c r="E62" s="115"/>
      <c r="F62" s="41" t="s">
        <v>38</v>
      </c>
      <c r="G62" s="75">
        <v>0</v>
      </c>
      <c r="H62" s="77" t="s">
        <v>169</v>
      </c>
      <c r="I62" s="71" t="s">
        <v>146</v>
      </c>
    </row>
    <row r="63" spans="1:10" ht="66.599999999999994" customHeight="1">
      <c r="C63" s="8"/>
      <c r="D63" s="8"/>
      <c r="E63" s="8"/>
      <c r="F63" s="2"/>
      <c r="G63" s="81"/>
      <c r="H63" s="82"/>
    </row>
    <row r="64" spans="1:10" ht="43.2" customHeight="1">
      <c r="C64" s="115" t="s">
        <v>174</v>
      </c>
      <c r="D64" s="115"/>
      <c r="E64" s="115"/>
      <c r="F64" s="79" t="s">
        <v>74</v>
      </c>
      <c r="G64" s="80">
        <v>0</v>
      </c>
      <c r="H64" s="78" t="s">
        <v>75</v>
      </c>
      <c r="I64" s="83" t="s">
        <v>93</v>
      </c>
      <c r="J64" s="83" t="s">
        <v>91</v>
      </c>
    </row>
    <row r="65" spans="1:10" ht="40.950000000000003" customHeight="1">
      <c r="C65" s="115" t="s">
        <v>175</v>
      </c>
      <c r="D65" s="115"/>
      <c r="E65" s="115"/>
      <c r="F65" s="79" t="s">
        <v>76</v>
      </c>
      <c r="G65" s="80">
        <v>0</v>
      </c>
      <c r="H65" s="78" t="s">
        <v>75</v>
      </c>
      <c r="I65" s="83" t="s">
        <v>94</v>
      </c>
      <c r="J65" s="83" t="s">
        <v>92</v>
      </c>
    </row>
    <row r="66" spans="1:10" s="2" customFormat="1">
      <c r="E66" s="1"/>
      <c r="F66" s="1"/>
      <c r="G66" s="1"/>
      <c r="H66" s="1"/>
    </row>
    <row r="67" spans="1:10" s="2" customFormat="1">
      <c r="E67" s="1"/>
      <c r="F67" s="1"/>
      <c r="G67" s="1"/>
      <c r="H67" s="1"/>
    </row>
    <row r="68" spans="1:10" ht="43.2" customHeight="1">
      <c r="C68" s="115" t="s">
        <v>97</v>
      </c>
      <c r="D68" s="115"/>
      <c r="E68" s="115"/>
      <c r="F68" s="79" t="s">
        <v>74</v>
      </c>
      <c r="G68" s="80">
        <v>0</v>
      </c>
      <c r="H68" s="78" t="s">
        <v>75</v>
      </c>
      <c r="I68" s="83" t="s">
        <v>93</v>
      </c>
      <c r="J68" s="83" t="s">
        <v>91</v>
      </c>
    </row>
    <row r="69" spans="1:10" s="2" customFormat="1" ht="43.2" customHeight="1">
      <c r="E69" s="1"/>
      <c r="F69" s="1"/>
      <c r="G69" s="1"/>
      <c r="H69" s="1"/>
    </row>
    <row r="70" spans="1:10" ht="18.75" customHeight="1">
      <c r="A70" s="42" t="s">
        <v>98</v>
      </c>
      <c r="B70" s="38"/>
      <c r="C70" s="44"/>
      <c r="D70" s="44"/>
      <c r="E70" s="37"/>
      <c r="F70" s="47"/>
      <c r="G70" s="42"/>
      <c r="H70" s="42"/>
      <c r="I70" s="47"/>
    </row>
    <row r="71" spans="1:10" ht="36.6" customHeight="1">
      <c r="A71" s="44"/>
      <c r="B71" s="110" t="s">
        <v>176</v>
      </c>
      <c r="C71" s="110"/>
      <c r="D71" s="110"/>
      <c r="E71" s="111"/>
      <c r="F71" s="79" t="s">
        <v>76</v>
      </c>
      <c r="G71" s="80">
        <v>0</v>
      </c>
      <c r="H71" s="78" t="s">
        <v>75</v>
      </c>
      <c r="I71" s="83" t="s">
        <v>99</v>
      </c>
      <c r="J71" s="83" t="s">
        <v>92</v>
      </c>
    </row>
    <row r="72" spans="1:10" ht="21.75" customHeight="1">
      <c r="E72" s="1" t="s">
        <v>8</v>
      </c>
    </row>
    <row r="73" spans="1:10" ht="36" customHeight="1">
      <c r="E73" s="28" t="s">
        <v>129</v>
      </c>
      <c r="F73" s="74">
        <v>90</v>
      </c>
      <c r="G73" s="14" t="s">
        <v>127</v>
      </c>
      <c r="H73" s="2"/>
    </row>
    <row r="74" spans="1:10" s="2" customFormat="1">
      <c r="E74" s="1"/>
      <c r="F74" s="1"/>
      <c r="G74" s="1"/>
      <c r="H74" s="1"/>
    </row>
    <row r="77" spans="1:10">
      <c r="I77" s="9">
        <f>'MRS(input)'!K31</f>
        <v>0</v>
      </c>
    </row>
    <row r="78" spans="1:10">
      <c r="I78" s="9">
        <f>'MRS(input)'!K32</f>
        <v>0</v>
      </c>
    </row>
    <row r="79" spans="1:10" ht="15.6">
      <c r="A79" s="116" t="s">
        <v>50</v>
      </c>
      <c r="B79" s="116"/>
      <c r="C79" s="116"/>
      <c r="D79" s="116"/>
      <c r="E79" s="116"/>
      <c r="F79" s="116"/>
      <c r="G79" s="116"/>
      <c r="H79" s="116"/>
      <c r="I79" s="116"/>
    </row>
    <row r="81" spans="1:9" ht="14.4" thickBot="1">
      <c r="A81" s="42" t="s">
        <v>2</v>
      </c>
      <c r="B81" s="38"/>
      <c r="C81" s="38"/>
      <c r="D81" s="38"/>
      <c r="E81" s="37"/>
      <c r="F81" s="39" t="s">
        <v>6</v>
      </c>
      <c r="G81" s="47" t="s">
        <v>0</v>
      </c>
      <c r="H81" s="39" t="s">
        <v>1</v>
      </c>
      <c r="I81" s="40" t="s">
        <v>7</v>
      </c>
    </row>
    <row r="82" spans="1:9" ht="16.8" thickBot="1">
      <c r="A82" s="44"/>
      <c r="B82" s="110" t="s">
        <v>39</v>
      </c>
      <c r="C82" s="110"/>
      <c r="D82" s="110"/>
      <c r="E82" s="110"/>
      <c r="F82" s="29" t="s">
        <v>51</v>
      </c>
      <c r="G82" s="54">
        <f>G86-G90</f>
        <v>0</v>
      </c>
      <c r="H82" s="30" t="s">
        <v>57</v>
      </c>
      <c r="I82" s="41" t="s">
        <v>40</v>
      </c>
    </row>
    <row r="83" spans="1:9">
      <c r="A83" s="42" t="s">
        <v>3</v>
      </c>
      <c r="B83" s="38"/>
      <c r="C83" s="38"/>
      <c r="D83" s="38"/>
      <c r="E83" s="37"/>
      <c r="F83" s="37"/>
      <c r="G83" s="31"/>
      <c r="H83" s="37"/>
      <c r="I83" s="39"/>
    </row>
    <row r="84" spans="1:9" ht="16.2">
      <c r="A84" s="44"/>
      <c r="B84" s="110" t="s">
        <v>52</v>
      </c>
      <c r="C84" s="110"/>
      <c r="D84" s="110"/>
      <c r="E84" s="110"/>
      <c r="F84" s="41" t="s">
        <v>38</v>
      </c>
      <c r="G84" s="52">
        <f>F93</f>
        <v>0.30499999999999999</v>
      </c>
      <c r="H84" s="35" t="s">
        <v>58</v>
      </c>
      <c r="I84" s="41" t="s">
        <v>41</v>
      </c>
    </row>
    <row r="85" spans="1:9" ht="14.4" thickBot="1">
      <c r="A85" s="42" t="s">
        <v>4</v>
      </c>
      <c r="B85" s="37"/>
      <c r="C85" s="38"/>
      <c r="D85" s="39"/>
      <c r="E85" s="39"/>
      <c r="F85" s="39"/>
      <c r="G85" s="42"/>
      <c r="H85" s="37"/>
      <c r="I85" s="39"/>
    </row>
    <row r="86" spans="1:9" ht="16.8" thickBot="1">
      <c r="A86" s="43"/>
      <c r="B86" s="117" t="s">
        <v>42</v>
      </c>
      <c r="C86" s="110"/>
      <c r="D86" s="110"/>
      <c r="E86" s="110"/>
      <c r="F86" s="29" t="s">
        <v>51</v>
      </c>
      <c r="G86" s="54">
        <f>G87*G88</f>
        <v>0</v>
      </c>
      <c r="H86" s="30" t="s">
        <v>57</v>
      </c>
      <c r="I86" s="41" t="s">
        <v>43</v>
      </c>
    </row>
    <row r="87" spans="1:9" ht="26.4" customHeight="1">
      <c r="A87" s="43"/>
      <c r="B87" s="45"/>
      <c r="C87" s="115" t="s">
        <v>44</v>
      </c>
      <c r="D87" s="115"/>
      <c r="E87" s="115"/>
      <c r="F87" s="41" t="s">
        <v>38</v>
      </c>
      <c r="G87" s="53">
        <f>'MRS(input)'!E38</f>
        <v>0</v>
      </c>
      <c r="H87" s="34" t="s">
        <v>36</v>
      </c>
      <c r="I87" s="41" t="s">
        <v>45</v>
      </c>
    </row>
    <row r="88" spans="1:9" ht="16.2">
      <c r="A88" s="44"/>
      <c r="B88" s="46"/>
      <c r="C88" s="115" t="s">
        <v>52</v>
      </c>
      <c r="D88" s="115"/>
      <c r="E88" s="115"/>
      <c r="F88" s="41" t="s">
        <v>38</v>
      </c>
      <c r="G88" s="32">
        <f>F93</f>
        <v>0.30499999999999999</v>
      </c>
      <c r="H88" s="36" t="s">
        <v>58</v>
      </c>
      <c r="I88" s="13" t="s">
        <v>41</v>
      </c>
    </row>
    <row r="89" spans="1:9" ht="14.4" thickBot="1">
      <c r="A89" s="42" t="s">
        <v>5</v>
      </c>
      <c r="B89" s="38"/>
      <c r="C89" s="38"/>
      <c r="D89" s="38"/>
      <c r="E89" s="37"/>
      <c r="F89" s="39"/>
      <c r="G89" s="42"/>
      <c r="H89" s="37"/>
      <c r="I89" s="39"/>
    </row>
    <row r="90" spans="1:9" ht="16.8" thickBot="1">
      <c r="A90" s="44"/>
      <c r="B90" s="110" t="s">
        <v>46</v>
      </c>
      <c r="C90" s="110"/>
      <c r="D90" s="110"/>
      <c r="E90" s="110"/>
      <c r="F90" s="29" t="s">
        <v>51</v>
      </c>
      <c r="G90" s="54">
        <v>0</v>
      </c>
      <c r="H90" s="30" t="s">
        <v>57</v>
      </c>
      <c r="I90" s="41" t="s">
        <v>47</v>
      </c>
    </row>
    <row r="91" spans="1:9">
      <c r="F91" s="5"/>
      <c r="G91" s="4"/>
      <c r="H91" s="4"/>
    </row>
    <row r="92" spans="1:9">
      <c r="E92" s="1" t="s">
        <v>8</v>
      </c>
    </row>
    <row r="93" spans="1:9" ht="30">
      <c r="E93" s="28" t="s">
        <v>52</v>
      </c>
      <c r="F93" s="55">
        <v>0.30499999999999999</v>
      </c>
      <c r="G93" s="14" t="s">
        <v>58</v>
      </c>
      <c r="H93" s="2"/>
    </row>
    <row r="94" spans="1:9">
      <c r="A94" s="2"/>
      <c r="B94" s="2"/>
      <c r="C94" s="2"/>
      <c r="D94" s="2"/>
    </row>
  </sheetData>
  <mergeCells count="53">
    <mergeCell ref="C20:E20"/>
    <mergeCell ref="A3:I3"/>
    <mergeCell ref="B6:E6"/>
    <mergeCell ref="B8:E8"/>
    <mergeCell ref="B10:E10"/>
    <mergeCell ref="C11:E11"/>
    <mergeCell ref="C12:E12"/>
    <mergeCell ref="C13:E13"/>
    <mergeCell ref="B15:E15"/>
    <mergeCell ref="C16:E16"/>
    <mergeCell ref="C17:E17"/>
    <mergeCell ref="B19:E19"/>
    <mergeCell ref="B36:E36"/>
    <mergeCell ref="C21:E21"/>
    <mergeCell ref="C22:E22"/>
    <mergeCell ref="C23:E23"/>
    <mergeCell ref="C24:E24"/>
    <mergeCell ref="B26:E26"/>
    <mergeCell ref="C27:E27"/>
    <mergeCell ref="C28:E28"/>
    <mergeCell ref="C29:E29"/>
    <mergeCell ref="C30:E30"/>
    <mergeCell ref="C31:E31"/>
    <mergeCell ref="C32:E32"/>
    <mergeCell ref="C52:E52"/>
    <mergeCell ref="C37:E37"/>
    <mergeCell ref="C38:E38"/>
    <mergeCell ref="C39:E39"/>
    <mergeCell ref="C42:E42"/>
    <mergeCell ref="C43:E43"/>
    <mergeCell ref="C44:E44"/>
    <mergeCell ref="C45:E45"/>
    <mergeCell ref="C46:E46"/>
    <mergeCell ref="B48:I48"/>
    <mergeCell ref="C50:E50"/>
    <mergeCell ref="C51:E51"/>
    <mergeCell ref="B82:E82"/>
    <mergeCell ref="C53:E53"/>
    <mergeCell ref="C54:E54"/>
    <mergeCell ref="C57:E57"/>
    <mergeCell ref="C58:E58"/>
    <mergeCell ref="C59:E59"/>
    <mergeCell ref="C62:E62"/>
    <mergeCell ref="C64:E64"/>
    <mergeCell ref="C65:E65"/>
    <mergeCell ref="C68:E68"/>
    <mergeCell ref="B71:E71"/>
    <mergeCell ref="A79:I79"/>
    <mergeCell ref="B84:E84"/>
    <mergeCell ref="B86:E86"/>
    <mergeCell ref="C87:E87"/>
    <mergeCell ref="C88:E88"/>
    <mergeCell ref="B90:E90"/>
  </mergeCells>
  <pageMargins left="0.70866141732283472" right="0.70866141732283472" top="0.74803149606299213" bottom="0.74803149606299213" header="0.31496062992125984" footer="0.31496062992125984"/>
  <pageSetup paperSize="9" scale="72" fitToHeight="2"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3047BB-F2C8-4925-8FCC-2D5AE4E0A876}">
  <sheetPr>
    <tabColor theme="3" tint="0.39997558519241921"/>
  </sheetPr>
  <dimension ref="A1:I37"/>
  <sheetViews>
    <sheetView showGridLines="0" view="pageBreakPreview" zoomScale="120" zoomScaleNormal="100" zoomScaleSheetLayoutView="120" workbookViewId="0">
      <selection activeCell="A3" sqref="A3:I3"/>
    </sheetView>
  </sheetViews>
  <sheetFormatPr defaultColWidth="9" defaultRowHeight="13.8"/>
  <cols>
    <col min="1" max="2" width="2.69921875" style="1" customWidth="1"/>
    <col min="3" max="4" width="3.69921875" style="1" customWidth="1"/>
    <col min="5" max="5" width="47.19921875" style="1" customWidth="1"/>
    <col min="6" max="6" width="12.69921875" style="1" customWidth="1"/>
    <col min="7" max="7" width="18.09765625" style="1" bestFit="1" customWidth="1"/>
    <col min="8" max="8" width="13.796875" style="1" customWidth="1"/>
    <col min="9" max="9" width="11.796875" style="2" customWidth="1"/>
    <col min="10" max="10" width="15.796875" style="1" customWidth="1"/>
    <col min="11" max="16384" width="9" style="1"/>
  </cols>
  <sheetData>
    <row r="1" spans="1:9" ht="18" customHeight="1">
      <c r="I1" s="9" t="str">
        <f>'MRS(calc_process)'!I1</f>
        <v>Monitoring Spreadsheet: JCM_TH_TVER-01-01_ver01.0</v>
      </c>
    </row>
    <row r="2" spans="1:9" ht="18" customHeight="1">
      <c r="I2" s="9" t="str">
        <f>'MRS(calc_process)'!I2</f>
        <v>Reference Number:</v>
      </c>
    </row>
    <row r="3" spans="1:9" ht="27.75" customHeight="1">
      <c r="A3" s="116" t="s">
        <v>188</v>
      </c>
      <c r="B3" s="116"/>
      <c r="C3" s="116"/>
      <c r="D3" s="116"/>
      <c r="E3" s="116"/>
      <c r="F3" s="116"/>
      <c r="G3" s="116"/>
      <c r="H3" s="116"/>
      <c r="I3" s="116"/>
    </row>
    <row r="4" spans="1:9" ht="11.25" customHeight="1"/>
    <row r="5" spans="1:9" ht="18.75" customHeight="1">
      <c r="A5" s="42" t="s">
        <v>189</v>
      </c>
      <c r="B5" s="37"/>
      <c r="C5" s="38"/>
      <c r="D5" s="39"/>
      <c r="E5" s="39"/>
      <c r="F5" s="39"/>
      <c r="G5" s="42"/>
      <c r="H5" s="37"/>
      <c r="I5" s="47"/>
    </row>
    <row r="6" spans="1:9" ht="18.75" customHeight="1">
      <c r="A6" s="43"/>
      <c r="B6" s="117" t="s">
        <v>190</v>
      </c>
      <c r="C6" s="110"/>
      <c r="D6" s="110"/>
      <c r="E6" s="110"/>
      <c r="F6" s="41" t="s">
        <v>191</v>
      </c>
      <c r="G6" s="93">
        <f>G7</f>
        <v>0</v>
      </c>
      <c r="H6" s="94" t="s">
        <v>192</v>
      </c>
      <c r="I6" s="95" t="s">
        <v>193</v>
      </c>
    </row>
    <row r="7" spans="1:9" ht="39.6" customHeight="1">
      <c r="A7" s="43"/>
      <c r="B7" s="45"/>
      <c r="C7" s="115" t="s">
        <v>237</v>
      </c>
      <c r="D7" s="115"/>
      <c r="E7" s="115"/>
      <c r="F7" s="41" t="s">
        <v>191</v>
      </c>
      <c r="G7" s="93">
        <f>G8*G9</f>
        <v>0</v>
      </c>
      <c r="H7" s="94" t="s">
        <v>192</v>
      </c>
      <c r="I7" s="95" t="s">
        <v>193</v>
      </c>
    </row>
    <row r="8" spans="1:9" ht="36" customHeight="1">
      <c r="A8" s="43"/>
      <c r="B8" s="45"/>
      <c r="C8" s="115" t="s">
        <v>194</v>
      </c>
      <c r="D8" s="115"/>
      <c r="E8" s="115"/>
      <c r="F8" s="41" t="s">
        <v>191</v>
      </c>
      <c r="G8" s="93">
        <v>0</v>
      </c>
      <c r="H8" s="94" t="s">
        <v>195</v>
      </c>
      <c r="I8" s="96" t="s">
        <v>196</v>
      </c>
    </row>
    <row r="9" spans="1:9" ht="36" customHeight="1">
      <c r="A9" s="43"/>
      <c r="B9" s="45"/>
      <c r="C9" s="115" t="s">
        <v>197</v>
      </c>
      <c r="D9" s="115"/>
      <c r="E9" s="115"/>
      <c r="F9" s="41" t="s">
        <v>191</v>
      </c>
      <c r="G9" s="93">
        <v>0</v>
      </c>
      <c r="H9" s="94" t="s">
        <v>205</v>
      </c>
      <c r="I9" s="95" t="s">
        <v>198</v>
      </c>
    </row>
    <row r="10" spans="1:9" ht="36" customHeight="1">
      <c r="A10" s="44"/>
      <c r="B10" s="46"/>
      <c r="C10" s="125" t="s">
        <v>199</v>
      </c>
      <c r="D10" s="125"/>
      <c r="E10" s="125"/>
      <c r="F10" s="41" t="s">
        <v>191</v>
      </c>
      <c r="G10" s="75">
        <v>0</v>
      </c>
      <c r="H10" s="69"/>
      <c r="I10" s="90" t="s">
        <v>162</v>
      </c>
    </row>
    <row r="11" spans="1:9" ht="64.2" customHeight="1">
      <c r="C11" s="8"/>
      <c r="D11" s="8"/>
      <c r="E11" s="8"/>
      <c r="F11" s="2"/>
      <c r="G11" s="81"/>
      <c r="H11" s="82"/>
    </row>
    <row r="12" spans="1:9" ht="18.75" customHeight="1">
      <c r="A12" s="43"/>
      <c r="B12" s="117" t="s">
        <v>200</v>
      </c>
      <c r="C12" s="110"/>
      <c r="D12" s="110"/>
      <c r="E12" s="110"/>
      <c r="F12" s="41" t="s">
        <v>191</v>
      </c>
      <c r="G12" s="93">
        <f>G13</f>
        <v>0</v>
      </c>
      <c r="H12" s="94" t="s">
        <v>192</v>
      </c>
      <c r="I12" s="95" t="s">
        <v>201</v>
      </c>
    </row>
    <row r="13" spans="1:9" ht="31.2" customHeight="1">
      <c r="A13" s="43"/>
      <c r="B13" s="45"/>
      <c r="C13" s="115" t="s">
        <v>202</v>
      </c>
      <c r="D13" s="115"/>
      <c r="E13" s="115"/>
      <c r="F13" s="41" t="s">
        <v>191</v>
      </c>
      <c r="G13" s="93">
        <f>G14*G15</f>
        <v>0</v>
      </c>
      <c r="H13" s="94" t="s">
        <v>192</v>
      </c>
      <c r="I13" s="95" t="s">
        <v>201</v>
      </c>
    </row>
    <row r="14" spans="1:9" ht="36" customHeight="1">
      <c r="A14" s="43"/>
      <c r="B14" s="45"/>
      <c r="C14" s="115" t="s">
        <v>203</v>
      </c>
      <c r="D14" s="115"/>
      <c r="E14" s="115"/>
      <c r="F14" s="41" t="s">
        <v>191</v>
      </c>
      <c r="G14" s="93">
        <v>0</v>
      </c>
      <c r="H14" s="94" t="s">
        <v>195</v>
      </c>
      <c r="I14" s="96" t="s">
        <v>204</v>
      </c>
    </row>
    <row r="15" spans="1:9" ht="36" customHeight="1">
      <c r="A15" s="43"/>
      <c r="B15" s="45"/>
      <c r="C15" s="115" t="s">
        <v>197</v>
      </c>
      <c r="D15" s="115"/>
      <c r="E15" s="115"/>
      <c r="F15" s="41" t="s">
        <v>191</v>
      </c>
      <c r="G15" s="93">
        <v>0</v>
      </c>
      <c r="H15" s="94" t="s">
        <v>205</v>
      </c>
      <c r="I15" s="95" t="s">
        <v>198</v>
      </c>
    </row>
    <row r="16" spans="1:9" ht="36" customHeight="1">
      <c r="A16" s="44"/>
      <c r="B16" s="46"/>
      <c r="C16" s="125" t="s">
        <v>199</v>
      </c>
      <c r="D16" s="125"/>
      <c r="E16" s="125"/>
      <c r="F16" s="41" t="s">
        <v>191</v>
      </c>
      <c r="G16" s="75">
        <v>0</v>
      </c>
      <c r="H16" s="69"/>
      <c r="I16" s="90" t="s">
        <v>162</v>
      </c>
    </row>
    <row r="17" spans="1:9" ht="64.2" customHeight="1">
      <c r="C17" s="8"/>
      <c r="D17" s="8"/>
      <c r="E17" s="8"/>
      <c r="F17" s="2"/>
      <c r="G17" s="81"/>
      <c r="H17" s="82"/>
    </row>
    <row r="18" spans="1:9" ht="18.75" customHeight="1">
      <c r="A18" s="43"/>
      <c r="B18" s="117" t="s">
        <v>206</v>
      </c>
      <c r="C18" s="121"/>
      <c r="D18" s="121"/>
      <c r="E18" s="122"/>
      <c r="F18" s="41"/>
      <c r="G18" s="93"/>
      <c r="H18" s="94"/>
      <c r="I18" s="95"/>
    </row>
    <row r="19" spans="1:9" ht="18.75" customHeight="1">
      <c r="A19" s="128" t="s">
        <v>207</v>
      </c>
      <c r="B19" s="129"/>
      <c r="C19" s="129"/>
      <c r="D19" s="129"/>
      <c r="E19" s="129"/>
      <c r="F19" s="129"/>
      <c r="G19" s="129"/>
      <c r="H19" s="129"/>
      <c r="I19" s="130"/>
    </row>
    <row r="20" spans="1:9" ht="22.8" customHeight="1">
      <c r="A20" s="126" t="s">
        <v>208</v>
      </c>
      <c r="B20" s="127"/>
      <c r="C20" s="127"/>
      <c r="D20" s="127"/>
      <c r="E20" s="127"/>
      <c r="F20" s="91"/>
      <c r="G20" s="91"/>
      <c r="H20" s="91"/>
      <c r="I20" s="97"/>
    </row>
    <row r="21" spans="1:9" ht="31.2" customHeight="1">
      <c r="A21" s="43"/>
      <c r="B21" s="45"/>
      <c r="C21" s="115" t="s">
        <v>197</v>
      </c>
      <c r="D21" s="115"/>
      <c r="E21" s="115"/>
      <c r="F21" s="41" t="s">
        <v>191</v>
      </c>
      <c r="G21" s="93">
        <f>G22*(44/12)</f>
        <v>0</v>
      </c>
      <c r="H21" s="94" t="s">
        <v>205</v>
      </c>
      <c r="I21" s="95" t="s">
        <v>198</v>
      </c>
    </row>
    <row r="22" spans="1:9" ht="36" customHeight="1">
      <c r="A22" s="43"/>
      <c r="B22" s="45"/>
      <c r="C22" s="115" t="s">
        <v>209</v>
      </c>
      <c r="D22" s="115"/>
      <c r="E22" s="115"/>
      <c r="F22" s="41" t="s">
        <v>191</v>
      </c>
      <c r="G22" s="93">
        <v>0</v>
      </c>
      <c r="H22" s="94" t="s">
        <v>210</v>
      </c>
      <c r="I22" s="96" t="s">
        <v>211</v>
      </c>
    </row>
    <row r="23" spans="1:9" ht="36" customHeight="1">
      <c r="A23" s="44"/>
      <c r="B23" s="46"/>
      <c r="C23" s="125" t="s">
        <v>199</v>
      </c>
      <c r="D23" s="125"/>
      <c r="E23" s="125"/>
      <c r="F23" s="41" t="s">
        <v>191</v>
      </c>
      <c r="G23" s="75">
        <v>0</v>
      </c>
      <c r="H23" s="69"/>
      <c r="I23" s="90" t="s">
        <v>162</v>
      </c>
    </row>
    <row r="24" spans="1:9" ht="64.2" customHeight="1">
      <c r="C24" s="8"/>
      <c r="D24" s="8"/>
      <c r="E24" s="8"/>
      <c r="F24" s="2"/>
      <c r="G24" s="81"/>
      <c r="H24" s="82"/>
    </row>
    <row r="25" spans="1:9" ht="22.8" customHeight="1">
      <c r="A25" s="126" t="s">
        <v>238</v>
      </c>
      <c r="B25" s="127"/>
      <c r="C25" s="127"/>
      <c r="D25" s="127"/>
      <c r="E25" s="127"/>
      <c r="F25" s="91"/>
      <c r="G25" s="91"/>
      <c r="H25" s="91"/>
      <c r="I25" s="97"/>
    </row>
    <row r="26" spans="1:9" ht="31.2" customHeight="1">
      <c r="A26" s="43"/>
      <c r="B26" s="45"/>
      <c r="C26" s="115" t="s">
        <v>239</v>
      </c>
      <c r="D26" s="115"/>
      <c r="E26" s="115"/>
      <c r="F26" s="41" t="s">
        <v>191</v>
      </c>
      <c r="G26" s="93">
        <f>G27*G28*(44/12)</f>
        <v>0</v>
      </c>
      <c r="H26" s="94" t="s">
        <v>240</v>
      </c>
      <c r="I26" s="95" t="s">
        <v>198</v>
      </c>
    </row>
    <row r="27" spans="1:9" ht="36" customHeight="1">
      <c r="A27" s="43"/>
      <c r="B27" s="45"/>
      <c r="C27" s="115" t="s">
        <v>209</v>
      </c>
      <c r="D27" s="115"/>
      <c r="E27" s="115"/>
      <c r="F27" s="41" t="s">
        <v>191</v>
      </c>
      <c r="G27" s="93">
        <v>0</v>
      </c>
      <c r="H27" s="94" t="s">
        <v>210</v>
      </c>
      <c r="I27" s="96" t="s">
        <v>211</v>
      </c>
    </row>
    <row r="28" spans="1:9" ht="36" customHeight="1">
      <c r="A28" s="43"/>
      <c r="B28" s="45"/>
      <c r="C28" s="115" t="s">
        <v>241</v>
      </c>
      <c r="D28" s="115"/>
      <c r="E28" s="115"/>
      <c r="F28" s="41" t="s">
        <v>191</v>
      </c>
      <c r="G28" s="93">
        <v>0</v>
      </c>
      <c r="H28" s="94" t="s">
        <v>242</v>
      </c>
      <c r="I28" s="98" t="s">
        <v>212</v>
      </c>
    </row>
    <row r="29" spans="1:9" ht="36" customHeight="1">
      <c r="A29" s="44"/>
      <c r="B29" s="46"/>
      <c r="C29" s="125" t="s">
        <v>199</v>
      </c>
      <c r="D29" s="125"/>
      <c r="E29" s="125"/>
      <c r="F29" s="41" t="s">
        <v>191</v>
      </c>
      <c r="G29" s="75">
        <v>0</v>
      </c>
      <c r="H29" s="69"/>
      <c r="I29" s="90" t="s">
        <v>162</v>
      </c>
    </row>
    <row r="30" spans="1:9" ht="64.2" customHeight="1">
      <c r="C30" s="8"/>
      <c r="D30" s="8"/>
      <c r="E30" s="8"/>
      <c r="F30" s="2"/>
      <c r="G30" s="81"/>
      <c r="H30" s="82"/>
    </row>
    <row r="31" spans="1:9" ht="18.75" customHeight="1">
      <c r="A31" s="128" t="s">
        <v>213</v>
      </c>
      <c r="B31" s="129"/>
      <c r="C31" s="129"/>
      <c r="D31" s="129"/>
      <c r="E31" s="129"/>
      <c r="F31" s="129"/>
      <c r="G31" s="129"/>
      <c r="H31" s="129"/>
      <c r="I31" s="130"/>
    </row>
    <row r="32" spans="1:9" ht="31.2" customHeight="1">
      <c r="A32" s="43"/>
      <c r="B32" s="45"/>
      <c r="C32" s="115" t="s">
        <v>197</v>
      </c>
      <c r="D32" s="115"/>
      <c r="E32" s="115"/>
      <c r="F32" s="41" t="s">
        <v>191</v>
      </c>
      <c r="G32" s="93">
        <f>G33*G34</f>
        <v>0</v>
      </c>
      <c r="H32" s="94" t="s">
        <v>205</v>
      </c>
      <c r="I32" s="95" t="s">
        <v>198</v>
      </c>
    </row>
    <row r="33" spans="1:9" ht="36" customHeight="1">
      <c r="A33" s="43"/>
      <c r="B33" s="45"/>
      <c r="C33" s="115" t="s">
        <v>214</v>
      </c>
      <c r="D33" s="115"/>
      <c r="E33" s="115"/>
      <c r="F33" s="41" t="s">
        <v>191</v>
      </c>
      <c r="G33" s="93">
        <v>0</v>
      </c>
      <c r="H33" s="94" t="s">
        <v>215</v>
      </c>
      <c r="I33" s="96" t="s">
        <v>216</v>
      </c>
    </row>
    <row r="34" spans="1:9" ht="36" customHeight="1">
      <c r="A34" s="44"/>
      <c r="B34" s="46"/>
      <c r="C34" s="125" t="s">
        <v>243</v>
      </c>
      <c r="D34" s="125"/>
      <c r="E34" s="125"/>
      <c r="F34" s="41" t="s">
        <v>191</v>
      </c>
      <c r="G34" s="75">
        <v>0</v>
      </c>
      <c r="H34" s="69" t="s">
        <v>244</v>
      </c>
      <c r="I34" s="90" t="s">
        <v>245</v>
      </c>
    </row>
    <row r="35" spans="1:9" ht="36" customHeight="1">
      <c r="A35" s="44"/>
      <c r="B35" s="46"/>
      <c r="C35" s="125" t="s">
        <v>199</v>
      </c>
      <c r="D35" s="125"/>
      <c r="E35" s="125"/>
      <c r="F35" s="41" t="s">
        <v>191</v>
      </c>
      <c r="G35" s="75">
        <v>0</v>
      </c>
      <c r="H35" s="69"/>
      <c r="I35" s="90" t="s">
        <v>162</v>
      </c>
    </row>
    <row r="36" spans="1:9" ht="64.2" customHeight="1">
      <c r="C36" s="8"/>
      <c r="D36" s="8"/>
      <c r="E36" s="8"/>
      <c r="F36" s="2"/>
      <c r="G36" s="81"/>
      <c r="H36" s="82"/>
    </row>
    <row r="37" spans="1:9">
      <c r="A37" s="2"/>
      <c r="B37" s="2"/>
      <c r="C37" s="2"/>
      <c r="D37" s="2"/>
    </row>
  </sheetData>
  <mergeCells count="27">
    <mergeCell ref="C33:E33"/>
    <mergeCell ref="C34:E34"/>
    <mergeCell ref="C35:E35"/>
    <mergeCell ref="C26:E26"/>
    <mergeCell ref="C27:E27"/>
    <mergeCell ref="C28:E28"/>
    <mergeCell ref="C29:E29"/>
    <mergeCell ref="A31:I31"/>
    <mergeCell ref="C32:E32"/>
    <mergeCell ref="A25:E25"/>
    <mergeCell ref="B12:E12"/>
    <mergeCell ref="C13:E13"/>
    <mergeCell ref="C14:E14"/>
    <mergeCell ref="C15:E15"/>
    <mergeCell ref="C16:E16"/>
    <mergeCell ref="B18:E18"/>
    <mergeCell ref="A19:I19"/>
    <mergeCell ref="A20:E20"/>
    <mergeCell ref="C21:E21"/>
    <mergeCell ref="C22:E22"/>
    <mergeCell ref="C23:E23"/>
    <mergeCell ref="C10:E10"/>
    <mergeCell ref="A3:I3"/>
    <mergeCell ref="B6:E6"/>
    <mergeCell ref="C7:E7"/>
    <mergeCell ref="C8:E8"/>
    <mergeCell ref="C9:E9"/>
  </mergeCells>
  <pageMargins left="0.70866141732283472" right="0.70866141732283472" top="0.74803149606299213" bottom="0.74803149606299213" header="0.31496062992125984" footer="0.31496062992125984"/>
  <pageSetup paperSize="9" scale="71" fitToHeight="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เวิร์กชีต</vt:lpstr>
      </vt:variant>
      <vt:variant>
        <vt:i4>8</vt:i4>
      </vt:variant>
      <vt:variant>
        <vt:lpstr>ช่วงที่มีชื่อ</vt:lpstr>
      </vt:variant>
      <vt:variant>
        <vt:i4>6</vt:i4>
      </vt:variant>
    </vt:vector>
  </HeadingPairs>
  <TitlesOfParts>
    <vt:vector size="14" baseType="lpstr">
      <vt:lpstr>MPS(input)</vt:lpstr>
      <vt:lpstr>MPS(input_separate)</vt:lpstr>
      <vt:lpstr>MPS(calc_process)</vt:lpstr>
      <vt:lpstr>MSS</vt:lpstr>
      <vt:lpstr>MRS(input)</vt:lpstr>
      <vt:lpstr>MRS(input_separate)</vt:lpstr>
      <vt:lpstr>MRS(calc_process)</vt:lpstr>
      <vt:lpstr>Tool_02_01 </vt:lpstr>
      <vt:lpstr>'MPS(calc_process)'!Print_Area</vt:lpstr>
      <vt:lpstr>'MPS(input)'!Print_Area</vt:lpstr>
      <vt:lpstr>'MRS(calc_process)'!Print_Area</vt:lpstr>
      <vt:lpstr>'MRS(input)'!Print_Area</vt:lpstr>
      <vt:lpstr>'MRS(input_separate)'!Print_Area</vt:lpstr>
      <vt:lpstr>'Tool_02_01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Yamashita Hiroyuki(山下 泰之)</dc:creator>
  <cp:lastModifiedBy>Weerawat Thetket</cp:lastModifiedBy>
  <cp:lastPrinted>2016-08-25T02:11:33Z</cp:lastPrinted>
  <dcterms:created xsi:type="dcterms:W3CDTF">2012-01-13T02:28:29Z</dcterms:created>
  <dcterms:modified xsi:type="dcterms:W3CDTF">2025-12-29T14:56:06Z</dcterms:modified>
</cp:coreProperties>
</file>