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66" documentId="8_{6F7B5A89-D952-41C1-8481-BBB4BEB6A3F1}" xr6:coauthVersionLast="47" xr6:coauthVersionMax="47" xr10:uidLastSave="{A9E6512A-44A4-44D8-BEE9-3816B3252510}"/>
  <bookViews>
    <workbookView xWindow="-108" yWindow="-108" windowWidth="23256" windowHeight="12456" tabRatio="670" firstSheet="2" activeTab="7" xr2:uid="{00000000-000D-0000-FFFF-FFFF00000000}"/>
  </bookViews>
  <sheets>
    <sheet name="MPS(input)" sheetId="30" r:id="rId1"/>
    <sheet name="MPS(input_separate)" sheetId="32" r:id="rId2"/>
    <sheet name="MPS(calc_process)" sheetId="31" r:id="rId3"/>
    <sheet name="MSS" sheetId="33" r:id="rId4"/>
    <sheet name="MRS(input) " sheetId="48" r:id="rId5"/>
    <sheet name="MRS(input_separate)" sheetId="49" r:id="rId6"/>
    <sheet name="MRS(calc_process) " sheetId="50" r:id="rId7"/>
    <sheet name="Tool_02_01" sheetId="44" r:id="rId8"/>
  </sheets>
  <externalReferences>
    <externalReference r:id="rId9"/>
  </externalReferences>
  <definedNames>
    <definedName name="_xlnm.Print_Area" localSheetId="2">'MPS(calc_process)'!$A$1:$I$68</definedName>
    <definedName name="_xlnm.Print_Area" localSheetId="0">'MPS(input)'!$A$1:$K$34</definedName>
    <definedName name="_xlnm.Print_Area" localSheetId="6">'MRS(calc_process) '!$A$1:$I$68</definedName>
    <definedName name="_xlnm.Print_Area" localSheetId="4">'MRS(input) '!$A$1:$K$35</definedName>
    <definedName name="_xlnm.Print_Area" localSheetId="7">Tool_02_01!$A$1:$I$36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44" l="1"/>
  <c r="I1" i="44"/>
  <c r="K1" i="48"/>
  <c r="G82" i="50"/>
  <c r="G81" i="50"/>
  <c r="G80" i="50"/>
  <c r="G78" i="50"/>
  <c r="G76" i="50"/>
  <c r="I72" i="50"/>
  <c r="I71" i="50"/>
  <c r="G56" i="50"/>
  <c r="G50" i="50"/>
  <c r="G45" i="50" s="1"/>
  <c r="G47" i="50"/>
  <c r="G37" i="50"/>
  <c r="G21" i="50"/>
  <c r="G18" i="50"/>
  <c r="G8" i="50"/>
  <c r="I2" i="50"/>
  <c r="I1" i="50"/>
  <c r="F2" i="49"/>
  <c r="F1" i="49"/>
  <c r="E47" i="48"/>
  <c r="E46" i="48"/>
  <c r="E45" i="48"/>
  <c r="E44" i="48"/>
  <c r="E24" i="48"/>
  <c r="E23" i="48"/>
  <c r="G57" i="50" s="1"/>
  <c r="E22" i="48"/>
  <c r="G55" i="50" s="1"/>
  <c r="G54" i="50" s="1"/>
  <c r="G46" i="50" s="1"/>
  <c r="E10" i="48"/>
  <c r="G32" i="50" s="1"/>
  <c r="G31" i="50" s="1"/>
  <c r="E9" i="48"/>
  <c r="G16" i="50" s="1"/>
  <c r="G15" i="50" s="1"/>
  <c r="G12" i="50" s="1"/>
  <c r="G11" i="50" s="1"/>
  <c r="G10" i="50" s="1"/>
  <c r="E24" i="30"/>
  <c r="E23" i="30"/>
  <c r="E22" i="30"/>
  <c r="E10" i="30"/>
  <c r="E9" i="30"/>
  <c r="G50" i="31"/>
  <c r="G32" i="44"/>
  <c r="G26" i="44"/>
  <c r="G21" i="44"/>
  <c r="G13" i="44"/>
  <c r="G12" i="44"/>
  <c r="G7" i="44"/>
  <c r="G6" i="44"/>
  <c r="G37" i="31"/>
  <c r="G32" i="31"/>
  <c r="G44" i="50" l="1"/>
  <c r="G6" i="50"/>
  <c r="B29" i="48" s="1"/>
  <c r="G21" i="31"/>
  <c r="G18" i="31" s="1"/>
  <c r="G16" i="31" l="1"/>
  <c r="G15" i="31" s="1"/>
  <c r="G56" i="31"/>
  <c r="G57" i="31"/>
  <c r="G55" i="31"/>
  <c r="G47" i="31"/>
  <c r="G45" i="31"/>
  <c r="G54" i="31" l="1"/>
  <c r="G46" i="31" s="1"/>
  <c r="G31" i="31" l="1"/>
  <c r="G12" i="31" s="1"/>
  <c r="G11" i="31" s="1"/>
  <c r="G10" i="31" l="1"/>
  <c r="G44" i="31"/>
  <c r="G82" i="31"/>
  <c r="G81" i="31"/>
  <c r="G78" i="31"/>
  <c r="I72" i="31"/>
  <c r="I71" i="31"/>
  <c r="E47" i="30"/>
  <c r="E46" i="30"/>
  <c r="E45" i="30"/>
  <c r="C2" i="33"/>
  <c r="C1" i="33"/>
  <c r="I1" i="31"/>
  <c r="F2" i="32"/>
  <c r="F1" i="32"/>
  <c r="G8" i="31"/>
  <c r="I2" i="31"/>
  <c r="G80" i="31" l="1"/>
  <c r="G76" i="31" s="1"/>
  <c r="E44" i="30"/>
  <c r="G6" i="31" l="1"/>
  <c r="B29" i="30" s="1"/>
</calcChain>
</file>

<file path=xl/sharedStrings.xml><?xml version="1.0" encoding="utf-8"?>
<sst xmlns="http://schemas.openxmlformats.org/spreadsheetml/2006/main" count="780" uniqueCount="248">
  <si>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</si>
  <si>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</si>
  <si>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</si>
  <si>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</si>
  <si>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</si>
  <si>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</si>
  <si>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</si>
  <si>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</si>
  <si>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</si>
  <si>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</si>
  <si>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</si>
  <si>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</si>
  <si>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</si>
  <si>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</si>
  <si>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</si>
  <si>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</si>
  <si>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</si>
  <si>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</si>
  <si>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</si>
  <si>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</si>
  <si>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</si>
  <si>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</si>
  <si>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</si>
  <si>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</si>
  <si>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</si>
  <si>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</si>
  <si>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</si>
  <si>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</si>
  <si>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</si>
  <si>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</si>
  <si>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</si>
  <si>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</si>
  <si>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</si>
  <si>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</si>
  <si>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</si>
  <si>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</si>
  <si>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</si>
  <si>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</si>
  <si>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</si>
  <si>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</si>
  <si>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</si>
  <si>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</si>
  <si>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</si>
  <si>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</si>
  <si>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</si>
  <si>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</si>
  <si>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</si>
  <si>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</si>
  <si>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</si>
  <si>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</si>
  <si>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</si>
  <si>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</si>
  <si>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</si>
  <si>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</si>
  <si>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</si>
  <si>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</si>
  <si>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</si>
  <si>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</si>
  <si>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</si>
  <si>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</si>
  <si>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</si>
  <si>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</si>
  <si>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</si>
  <si>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</si>
  <si>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</si>
  <si>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</si>
  <si>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</si>
  <si>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</si>
  <si>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</si>
  <si>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</si>
  <si>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</si>
  <si>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</si>
  <si>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</si>
  <si>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</si>
  <si>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</si>
  <si>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</si>
  <si>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t>Fossil</t>
  </si>
  <si>
    <r>
      <t>tCO</t>
    </r>
    <r>
      <rPr>
        <vertAlign val="subscript"/>
        <sz val="11"/>
        <color indexed="8"/>
        <rFont val="Arial"/>
        <family val="2"/>
      </rPr>
      <t>2</t>
    </r>
    <r>
      <rPr>
        <sz val="11"/>
        <color indexed="8"/>
        <rFont val="Arial"/>
        <family val="2"/>
      </rPr>
      <t>eq</t>
    </r>
  </si>
  <si>
    <t>Biomass</t>
  </si>
  <si>
    <t>Heat</t>
  </si>
  <si>
    <t>TJ/p</t>
  </si>
  <si>
    <t>continuous monitoring and at least monthly recording</t>
  </si>
  <si>
    <t>Measured by kWh Meter and continuously measured throughout the follow-up period. (Amount of electricity deducted from electricity generation for own use before being supplied to the transmission line)</t>
  </si>
  <si>
    <t>Report on greenhouse gas emissions (Emission Factor) from electricity generation/consumption for projects and activities of greenhouse gas reduction published by TGO.</t>
  </si>
  <si>
    <r>
      <t>EF</t>
    </r>
    <r>
      <rPr>
        <vertAlign val="subscript"/>
        <sz val="11"/>
        <color indexed="8"/>
        <rFont val="Arial"/>
        <family val="2"/>
      </rPr>
      <t>Elec</t>
    </r>
  </si>
  <si>
    <r>
      <t>TDL</t>
    </r>
    <r>
      <rPr>
        <vertAlign val="subscript"/>
        <sz val="16"/>
        <color theme="1"/>
        <rFont val="Browallia New"/>
        <family val="2"/>
      </rPr>
      <t>j,y</t>
    </r>
  </si>
  <si>
    <t>%</t>
  </si>
  <si>
    <t xml:space="preserve">Reference CO2 emission factor of natural gas fuel </t>
  </si>
  <si>
    <t>Source of data</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</si>
  <si>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</si>
  <si>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 xml:space="preserve">         Equation (5)</t>
  </si>
  <si>
    <r>
      <t>EC</t>
    </r>
    <r>
      <rPr>
        <vertAlign val="subscript"/>
        <sz val="11"/>
        <color rgb="FF000000"/>
        <rFont val="Arial"/>
        <family val="2"/>
      </rPr>
      <t>PJ,j,y</t>
    </r>
  </si>
  <si>
    <t xml:space="preserve">Quantity of electricity consumed by the project electricity consumption source j in the project during the period (in year y ) </t>
  </si>
  <si>
    <t>MWh/p</t>
  </si>
  <si>
    <t>Continuous monitoring and at least monthly recording</t>
  </si>
  <si>
    <r>
      <t xml:space="preserve">Table 1: Parameters to be monitored </t>
    </r>
    <r>
      <rPr>
        <b/>
        <i/>
        <sz val="11"/>
        <color indexed="8"/>
        <rFont val="Arial"/>
        <family val="2"/>
      </rPr>
      <t>ex post</t>
    </r>
    <r>
      <rPr>
        <b/>
        <sz val="11"/>
        <color indexed="8"/>
        <rFont val="Arial"/>
        <family val="2"/>
      </rPr>
      <t xml:space="preserve"> (Baseline Emissions)</t>
    </r>
  </si>
  <si>
    <r>
      <t xml:space="preserve">Table 2: Project-specific parameters to be fixed </t>
    </r>
    <r>
      <rPr>
        <b/>
        <i/>
        <sz val="11"/>
        <color indexed="8"/>
        <rFont val="Arial"/>
        <family val="2"/>
      </rPr>
      <t>ex ante</t>
    </r>
    <r>
      <rPr>
        <b/>
        <sz val="11"/>
        <color indexed="8"/>
        <rFont val="Arial"/>
        <family val="2"/>
      </rPr>
      <t xml:space="preserve"> (Baseline Emissions)</t>
    </r>
  </si>
  <si>
    <r>
      <t xml:space="preserve">Table 3: Parameters to be monitored </t>
    </r>
    <r>
      <rPr>
        <b/>
        <i/>
        <sz val="11"/>
        <color indexed="8"/>
        <rFont val="Arial"/>
        <family val="2"/>
      </rPr>
      <t>ex post</t>
    </r>
    <r>
      <rPr>
        <b/>
        <sz val="11"/>
        <color indexed="8"/>
        <rFont val="Arial"/>
        <family val="2"/>
      </rPr>
      <t xml:space="preserve"> (Project Emissions)</t>
    </r>
  </si>
  <si>
    <r>
      <t>EF</t>
    </r>
    <r>
      <rPr>
        <vertAlign val="subscript"/>
        <sz val="11"/>
        <rFont val="Arial"/>
        <family val="2"/>
      </rPr>
      <t>CO2,NG</t>
    </r>
  </si>
  <si>
    <t>(3)</t>
  </si>
  <si>
    <t>Option A</t>
  </si>
  <si>
    <t>Based on public data which is measured by entities other than the project participants (Data used: publicly recognized data such as statistical data and specifications)</t>
  </si>
  <si>
    <t>Option 1 Measurement Report In the case of information on the amount of electricity released from the producer and the amount of electricity received by the consumer
Option 2 uses a Default Value of 0.03 (3%).</t>
  </si>
  <si>
    <t>Option  A Or Option B</t>
  </si>
  <si>
    <t>1) If using Option 1, the project developer will have to monitor the value every year throughout the monitoring of greenhouse gas emissions reductions.
2) If using Option 2, the project developer must use this value throughout the monitoring of greenhouse gas emissions reductions.</t>
  </si>
  <si>
    <t>Defined once in the first year of the credit period.</t>
  </si>
  <si>
    <r>
      <t>EF</t>
    </r>
    <r>
      <rPr>
        <vertAlign val="subscript"/>
        <sz val="11"/>
        <rFont val="Arial"/>
        <family val="2"/>
      </rPr>
      <t>Elec</t>
    </r>
  </si>
  <si>
    <t>tCO2eq/MWh</t>
  </si>
  <si>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</si>
  <si>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r>
      <t>tCO</t>
    </r>
    <r>
      <rPr>
        <vertAlign val="subscript"/>
        <sz val="11"/>
        <rFont val="Arial"/>
        <family val="2"/>
      </rPr>
      <t>2</t>
    </r>
    <r>
      <rPr>
        <sz val="11"/>
        <rFont val="Arial"/>
        <family val="2"/>
      </rPr>
      <t>/GJ</t>
    </r>
  </si>
  <si>
    <r>
      <t>Reference CO</t>
    </r>
    <r>
      <rPr>
        <vertAlign val="subscript"/>
        <sz val="11"/>
        <color rgb="FF000000"/>
        <rFont val="Arial"/>
        <family val="2"/>
      </rPr>
      <t>2</t>
    </r>
    <r>
      <rPr>
        <sz val="11"/>
        <color indexed="8"/>
        <rFont val="Arial"/>
        <family val="2"/>
      </rPr>
      <t xml:space="preserve"> emission factor of natural gas fuel </t>
    </r>
  </si>
  <si>
    <t>Natural gas</t>
  </si>
  <si>
    <r>
      <t>tCO</t>
    </r>
    <r>
      <rPr>
        <vertAlign val="subscript"/>
        <sz val="11"/>
        <color rgb="FF000000"/>
        <rFont val="Arial"/>
        <family val="2"/>
      </rPr>
      <t>2</t>
    </r>
    <r>
      <rPr>
        <sz val="11"/>
        <color indexed="8"/>
        <rFont val="Arial"/>
        <family val="2"/>
      </rPr>
      <t>/GJ</t>
    </r>
  </si>
  <si>
    <r>
      <t>tCO</t>
    </r>
    <r>
      <rPr>
        <vertAlign val="subscript"/>
        <sz val="11"/>
        <color indexed="8"/>
        <rFont val="Arial"/>
        <family val="2"/>
      </rPr>
      <t>2</t>
    </r>
    <r>
      <rPr>
        <sz val="11"/>
        <color indexed="8"/>
        <rFont val="Arial"/>
        <family val="2"/>
      </rPr>
      <t>/GJ</t>
    </r>
  </si>
  <si>
    <r>
      <t>EF</t>
    </r>
    <r>
      <rPr>
        <vertAlign val="subscript"/>
        <sz val="11"/>
        <color rgb="FF000000"/>
        <rFont val="Arial"/>
        <family val="2"/>
      </rPr>
      <t>CO2,NG</t>
    </r>
  </si>
  <si>
    <t>from T-VER-P-TOOL-02-01</t>
  </si>
  <si>
    <t>fromT-VER-P-TOOL-02-02</t>
  </si>
  <si>
    <r>
      <t>PE</t>
    </r>
    <r>
      <rPr>
        <vertAlign val="subscript"/>
        <sz val="11"/>
        <color rgb="FF000000"/>
        <rFont val="Arial"/>
        <family val="2"/>
      </rPr>
      <t xml:space="preserve">FF,y </t>
    </r>
  </si>
  <si>
    <r>
      <t>PE</t>
    </r>
    <r>
      <rPr>
        <vertAlign val="subscript"/>
        <sz val="11"/>
        <color rgb="FF000000"/>
        <rFont val="Arial"/>
        <family val="2"/>
      </rPr>
      <t>Biomass</t>
    </r>
  </si>
  <si>
    <r>
      <t>PE</t>
    </r>
    <r>
      <rPr>
        <vertAlign val="subscript"/>
        <sz val="11"/>
        <color rgb="FF000000"/>
        <rFont val="Arial"/>
        <family val="2"/>
      </rPr>
      <t>EC,y</t>
    </r>
  </si>
  <si>
    <t xml:space="preserve">Emission factor for electricity generation/consumption  during the period (in year y ) </t>
  </si>
  <si>
    <t xml:space="preserve">Project emissions from electricity consumption  during the period (in year y ) </t>
  </si>
  <si>
    <t xml:space="preserve">Quantity of electricity consumed by the project electricity consumption source j  during the period (in year y ) </t>
  </si>
  <si>
    <t xml:space="preserve">Project Emission from Fossil Fuel Consumption during the period (in year y ) </t>
  </si>
  <si>
    <t xml:space="preserve">Project Emission Associated with Biomass and Biomass Residues during the period (in year y ) </t>
  </si>
  <si>
    <t>5. Calculations of the Leakage emissions</t>
  </si>
  <si>
    <r>
      <t xml:space="preserve">Leakage emissions during the period </t>
    </r>
    <r>
      <rPr>
        <i/>
        <sz val="11"/>
        <color indexed="8"/>
        <rFont val="Arial"/>
        <family val="2"/>
      </rPr>
      <t>p</t>
    </r>
  </si>
  <si>
    <t>LEy</t>
  </si>
  <si>
    <t>j</t>
  </si>
  <si>
    <t>source</t>
  </si>
  <si>
    <t xml:space="preserve">Quantity of electricity consumed by the project electricity consumption source j in the project during the period </t>
  </si>
  <si>
    <t>EFElec</t>
  </si>
  <si>
    <t>Emission factor for electricity generation/consumption  during the period</t>
  </si>
  <si>
    <t xml:space="preserve">Baseline emissions from base cases   during the period (in year y ) </t>
  </si>
  <si>
    <r>
      <t>tCO</t>
    </r>
    <r>
      <rPr>
        <vertAlign val="subscript"/>
        <sz val="11"/>
        <color rgb="FF000000"/>
        <rFont val="Arial"/>
        <family val="2"/>
      </rPr>
      <t>2</t>
    </r>
    <r>
      <rPr>
        <sz val="11"/>
        <color indexed="8"/>
        <rFont val="Arial"/>
        <family val="2"/>
      </rPr>
      <t>/p</t>
    </r>
  </si>
  <si>
    <r>
      <t>BE</t>
    </r>
    <r>
      <rPr>
        <vertAlign val="subscript"/>
        <sz val="11"/>
        <color rgb="FF000000"/>
        <rFont val="Arial"/>
        <family val="2"/>
      </rPr>
      <t>y</t>
    </r>
  </si>
  <si>
    <r>
      <t>BE</t>
    </r>
    <r>
      <rPr>
        <vertAlign val="subscript"/>
        <sz val="11"/>
        <color rgb="FF000000"/>
        <rFont val="Arial"/>
        <family val="2"/>
      </rPr>
      <t>CO2,y</t>
    </r>
  </si>
  <si>
    <t xml:space="preserve">Baseline emissions from Fossil Fuel Replacement with Renewable Energy Thermal Power Generation System  during the period (in year y ) </t>
  </si>
  <si>
    <r>
      <t>EF</t>
    </r>
    <r>
      <rPr>
        <vertAlign val="subscript"/>
        <sz val="16"/>
        <color theme="1"/>
        <rFont val="Browallia New"/>
        <family val="2"/>
      </rPr>
      <t>CO2,NG</t>
    </r>
  </si>
  <si>
    <t>Baseline emissions from the use of fossil fuels in heat generation systems from projects that use water/steam or other liquids To transfer heat to its advantage.</t>
  </si>
  <si>
    <r>
      <t>HG</t>
    </r>
    <r>
      <rPr>
        <vertAlign val="subscript"/>
        <sz val="11"/>
        <color rgb="FF000000"/>
        <rFont val="Arial"/>
        <family val="2"/>
      </rPr>
      <t>PJ,y</t>
    </r>
  </si>
  <si>
    <t xml:space="preserve">Net heat produced from the heat generation system from the project  during the period (in year y ) </t>
  </si>
  <si>
    <t>TJ/year</t>
  </si>
  <si>
    <t>Efficiency values of the heat generation system in the baseline</t>
  </si>
  <si>
    <r>
      <t>kgCO</t>
    </r>
    <r>
      <rPr>
        <vertAlign val="subscript"/>
        <sz val="11"/>
        <color rgb="FF000000"/>
        <rFont val="Arial"/>
        <family val="2"/>
      </rPr>
      <t>2</t>
    </r>
    <r>
      <rPr>
        <sz val="11"/>
        <color indexed="8"/>
        <rFont val="Arial"/>
        <family val="2"/>
      </rPr>
      <t>/TJ</t>
    </r>
  </si>
  <si>
    <r>
      <t>Emission value CO</t>
    </r>
    <r>
      <rPr>
        <vertAlign val="subscript"/>
        <sz val="11"/>
        <color rgb="FF000000"/>
        <rFont val="Arial"/>
        <family val="2"/>
      </rPr>
      <t>2</t>
    </r>
    <r>
      <rPr>
        <sz val="11"/>
        <color indexed="8"/>
        <rFont val="Arial"/>
        <family val="2"/>
      </rPr>
      <t xml:space="preserve"> from the combustion of natural gas fuel </t>
    </r>
  </si>
  <si>
    <r>
      <rPr>
        <sz val="16"/>
        <color theme="1"/>
        <rFont val="Tahoma"/>
        <family val="2"/>
      </rPr>
      <t>η</t>
    </r>
    <r>
      <rPr>
        <vertAlign val="subscript"/>
        <sz val="16"/>
        <color theme="1"/>
        <rFont val="Browallia New"/>
        <family val="2"/>
      </rPr>
      <t>BL</t>
    </r>
  </si>
  <si>
    <t>3.1 	Baseline emissions from fossil fuels replaced by renewable energy heat generation systems</t>
  </si>
  <si>
    <t>3.1.1 	Efficiency values of the heat generation system in the baseline</t>
  </si>
  <si>
    <r>
      <t>FC</t>
    </r>
    <r>
      <rPr>
        <vertAlign val="subscript"/>
        <sz val="11"/>
        <color rgb="FF000000"/>
        <rFont val="Arial"/>
        <family val="2"/>
      </rPr>
      <t>i,BL</t>
    </r>
  </si>
  <si>
    <r>
      <t>NCV</t>
    </r>
    <r>
      <rPr>
        <vertAlign val="subscript"/>
        <sz val="16"/>
        <color theme="1"/>
        <rFont val="Browallia New"/>
        <family val="2"/>
      </rPr>
      <t>i,BL</t>
    </r>
  </si>
  <si>
    <t>unit/year</t>
  </si>
  <si>
    <t>Net Calorific Value of Fossil Fuels i Used in Baseline Heat Generation Systems</t>
  </si>
  <si>
    <t xml:space="preserve"> MJ/unit</t>
  </si>
  <si>
    <t xml:space="preserve">Net Heat Produced by Baseline Heat Generation System   during the period p (in year y ) </t>
  </si>
  <si>
    <r>
      <t>HG</t>
    </r>
    <r>
      <rPr>
        <vertAlign val="subscript"/>
        <sz val="11"/>
        <color rgb="FF000000"/>
        <rFont val="Arial"/>
        <family val="2"/>
      </rPr>
      <t>BL</t>
    </r>
  </si>
  <si>
    <t>3.1.2 	Approach to Configuring the Efficiency of a Fossil Fuel Baseline Heat Generation System for a New Installation Case</t>
  </si>
  <si>
    <r>
      <t xml:space="preserve">Option 1 </t>
    </r>
    <r>
      <rPr>
        <sz val="16"/>
        <color rgb="FF000000"/>
        <rFont val="Browallia New"/>
        <family val="2"/>
      </rPr>
      <t>uses the highest measured performance values over the entire operating condition of a heat generation system with the same characteristics and uses natural gas as fuel. However, performance tests must be carried out according to prescribed guidelines, such as ASME (American Society of Mechanical Engineers), etc.</t>
    </r>
  </si>
  <si>
    <r>
      <t xml:space="preserve">Option 2 </t>
    </r>
    <r>
      <rPr>
        <sz val="16"/>
        <color rgb="FF000000"/>
        <rFont val="Browallia New"/>
        <family val="2"/>
      </rPr>
      <t>uses the highest efficiency values of two or more heat generation system manufacturers for heat generation systems with the same characteristics. Using natural gas as fuel.</t>
    </r>
  </si>
  <si>
    <r>
      <t xml:space="preserve">Option 3: Use </t>
    </r>
    <r>
      <rPr>
        <sz val="16"/>
        <color rgb="FF000000"/>
        <rFont val="Browallia New"/>
        <family val="2"/>
      </rPr>
      <t>100 percent default performance</t>
    </r>
  </si>
  <si>
    <t>3.1.3 	Baseline emissions from the use of fossil fuels in heat generation systems that use air to transfer heat</t>
  </si>
  <si>
    <t>Baseline emissions from the use of fossil fuels in heat generation systems that use air to transfer heat</t>
  </si>
  <si>
    <r>
      <t xml:space="preserve"> P</t>
    </r>
    <r>
      <rPr>
        <vertAlign val="subscript"/>
        <sz val="11"/>
        <color rgb="FF000000"/>
        <rFont val="Arial"/>
        <family val="2"/>
      </rPr>
      <t>Prod,y</t>
    </r>
  </si>
  <si>
    <t>kg/year or m3/year</t>
  </si>
  <si>
    <t xml:space="preserve">Volume of products entering the heat generation system from the implementation of the project   during the period (in year y ) </t>
  </si>
  <si>
    <r>
      <t>SFC</t>
    </r>
    <r>
      <rPr>
        <vertAlign val="subscript"/>
        <sz val="16"/>
        <color theme="1"/>
        <rFont val="Browallia New"/>
        <family val="2"/>
      </rPr>
      <t>BL</t>
    </r>
  </si>
  <si>
    <r>
      <t>TJ/kg or TJ/m</t>
    </r>
    <r>
      <rPr>
        <vertAlign val="superscript"/>
        <sz val="11"/>
        <color rgb="FF000000"/>
        <rFont val="Arial"/>
        <family val="2"/>
      </rPr>
      <t>3</t>
    </r>
  </si>
  <si>
    <t>Specific Fuel Consumption for Baseline Heat Generation System</t>
  </si>
  <si>
    <t>3.1.4 	Specific Fuel Consumption for Baseline Heat Generation System</t>
  </si>
  <si>
    <t xml:space="preserve">Fossil fuel consumption type i Used in Baseline Heat Generation System  during the period p (in year y ) </t>
  </si>
  <si>
    <t xml:space="preserve">Volume of products entering the baseline heat generation system    during the period (in year y ) </t>
  </si>
  <si>
    <r>
      <t xml:space="preserve"> P</t>
    </r>
    <r>
      <rPr>
        <vertAlign val="subscript"/>
        <sz val="11"/>
        <color rgb="FF000000"/>
        <rFont val="Arial"/>
        <family val="2"/>
      </rPr>
      <t>Prod,BL</t>
    </r>
  </si>
  <si>
    <r>
      <t>note</t>
    </r>
    <r>
      <rPr>
        <b/>
        <sz val="16"/>
        <color rgb="FF000000"/>
        <rFont val="Browallia New"/>
        <family val="2"/>
      </rPr>
      <t xml:space="preserve"> 	</t>
    </r>
    <r>
      <rPr>
        <sz val="16"/>
        <color rgb="FF000000"/>
        <rFont val="Browallia New"/>
        <family val="2"/>
      </rPr>
      <t>For a heat generation system that uses air to transmit heat to the use of new installations. Stipulate that P</t>
    </r>
    <r>
      <rPr>
        <vertAlign val="subscript"/>
        <sz val="16"/>
        <color rgb="FF000000"/>
        <rFont val="Browallia New"/>
        <family val="2"/>
      </rPr>
      <t>Prod,BL</t>
    </r>
    <r>
      <rPr>
        <sz val="16"/>
        <color rgb="FF000000"/>
        <rFont val="Browallia New"/>
        <family val="2"/>
      </rPr>
      <t xml:space="preserve"> = P</t>
    </r>
    <r>
      <rPr>
        <vertAlign val="subscript"/>
        <sz val="16"/>
        <color rgb="FF000000"/>
        <rFont val="Browallia New"/>
        <family val="2"/>
      </rPr>
      <t>Prod,y</t>
    </r>
  </si>
  <si>
    <t xml:space="preserve">Project emissions from the use of fossil fuels  during the period (in year y ) </t>
  </si>
  <si>
    <r>
      <t>PE</t>
    </r>
    <r>
      <rPr>
        <vertAlign val="subscript"/>
        <sz val="11"/>
        <color rgb="FF000000"/>
        <rFont val="Arial"/>
        <family val="2"/>
      </rPr>
      <t>FF,y</t>
    </r>
  </si>
  <si>
    <r>
      <t>tCO</t>
    </r>
    <r>
      <rPr>
        <vertAlign val="subscript"/>
        <sz val="11"/>
        <color indexed="8"/>
        <rFont val="Arial"/>
        <family val="2"/>
      </rPr>
      <t>2</t>
    </r>
    <r>
      <rPr>
        <sz val="11"/>
        <color indexed="8"/>
        <rFont val="Arial"/>
        <family val="2"/>
      </rPr>
      <t>/year</t>
    </r>
  </si>
  <si>
    <r>
      <t>tCO</t>
    </r>
    <r>
      <rPr>
        <vertAlign val="subscript"/>
        <sz val="11"/>
        <color indexed="8"/>
        <rFont val="Arial"/>
        <family val="2"/>
      </rPr>
      <t>2</t>
    </r>
    <r>
      <rPr>
        <sz val="11"/>
        <color indexed="8"/>
        <rFont val="Arial"/>
        <family val="2"/>
      </rPr>
      <t>/p</t>
    </r>
  </si>
  <si>
    <r>
      <t>PE</t>
    </r>
    <r>
      <rPr>
        <vertAlign val="subscript"/>
        <sz val="11"/>
        <color rgb="FF000000"/>
        <rFont val="Arial"/>
        <family val="2"/>
      </rPr>
      <t>Biomass,y</t>
    </r>
  </si>
  <si>
    <t>4.1 Project emissions from electricity consumption</t>
  </si>
  <si>
    <r>
      <t xml:space="preserve">3.) Hydrogen use </t>
    </r>
    <r>
      <rPr>
        <sz val="16"/>
        <color rgb="FF000000"/>
        <rFont val="Browallia New"/>
        <family val="2"/>
      </rPr>
      <t>from the hydrogen production process using engineering theory. For example, the amount of correlation (Stoichiometry), etc.</t>
    </r>
  </si>
  <si>
    <r>
      <t>HG</t>
    </r>
    <r>
      <rPr>
        <vertAlign val="subscript"/>
        <sz val="11"/>
        <rFont val="Arial"/>
        <family val="2"/>
      </rPr>
      <t>PJ,y</t>
    </r>
  </si>
  <si>
    <t>It is calculated based on the enthalpy difference of the hot fluid (steam or liquid or gas) produced by the heat generation system. The enthalpy value is calculated based on the flow volume (mass or volumetric) and the temperature of the hot fluid or pressure in the case of supersteam.  The values can be found in the property table or the values are calculated from the thermodynamic equations.</t>
  </si>
  <si>
    <t>The project developer must not use the method of calculating the amount of heat produced in the baseline and from the project emissions using the calorific value. (net calorific value or low calorific value or high calorific value) and fuel consumption.</t>
  </si>
  <si>
    <t>Report or logging data</t>
  </si>
  <si>
    <t xml:space="preserve">It must be checked to confirm the accuracy of other relevant records, such as production records or reports, sales documents, etc. </t>
  </si>
  <si>
    <t>Continuous monitoring and data logging at least monthly</t>
  </si>
  <si>
    <r>
      <t xml:space="preserve"> P</t>
    </r>
    <r>
      <rPr>
        <vertAlign val="subscript"/>
        <sz val="11"/>
        <rFont val="Arial"/>
        <family val="2"/>
      </rPr>
      <t>Prod,y</t>
    </r>
  </si>
  <si>
    <t>Option A or C</t>
  </si>
  <si>
    <r>
      <t>HG</t>
    </r>
    <r>
      <rPr>
        <b/>
        <vertAlign val="subscript"/>
        <sz val="11"/>
        <color theme="0"/>
        <rFont val="Arial"/>
        <family val="2"/>
      </rPr>
      <t>PJ,y</t>
    </r>
  </si>
  <si>
    <r>
      <t xml:space="preserve"> P</t>
    </r>
    <r>
      <rPr>
        <b/>
        <vertAlign val="subscript"/>
        <sz val="11"/>
        <color theme="0"/>
        <rFont val="Arial"/>
        <family val="2"/>
      </rPr>
      <t>Prod,y</t>
    </r>
  </si>
  <si>
    <r>
      <t>EC</t>
    </r>
    <r>
      <rPr>
        <vertAlign val="subscript"/>
        <sz val="11"/>
        <rFont val="Arial"/>
        <family val="2"/>
      </rPr>
      <t>PJ,j,y</t>
    </r>
  </si>
  <si>
    <t>TDLj,y</t>
  </si>
  <si>
    <r>
      <t>Monitoring Spreadsheet: JCM_TH_TVER-01-04_</t>
    </r>
    <r>
      <rPr>
        <sz val="11"/>
        <color rgb="FFFF0000"/>
        <rFont val="Arial"/>
        <family val="2"/>
      </rPr>
      <t>ver01.0</t>
    </r>
  </si>
  <si>
    <t>ECPJ,j,y</t>
  </si>
  <si>
    <r>
      <t xml:space="preserve">1.) Biomass and Biomass Residues </t>
    </r>
    <r>
      <rPr>
        <sz val="16"/>
        <color rgb="FFFF0000"/>
        <rFont val="Browallia New"/>
        <family val="2"/>
      </rPr>
      <t>fromT-VER-P-TOOL-02-02</t>
    </r>
  </si>
  <si>
    <r>
      <t xml:space="preserve">2.) Biogas or compressed biomethane </t>
    </r>
    <r>
      <rPr>
        <sz val="16"/>
        <color rgb="FFFF0000"/>
        <rFont val="Browallia New"/>
        <family val="2"/>
      </rPr>
      <t>from T-VER-P-METH-12-01 and T-VER-P-TOOL-02-04</t>
    </r>
  </si>
  <si>
    <t>T-VER-P-TOOL-02-01 (Calculation Process Sheet) [Attachment to Project Design Document]</t>
  </si>
  <si>
    <t>1. Greenhouse gas emissions from the use of fossil fuels</t>
  </si>
  <si>
    <t>1.1 Project emissions from fossil fuel consumption</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</si>
  <si>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</si>
  <si>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</si>
  <si>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</si>
  <si>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</si>
  <si>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</si>
  <si>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</si>
  <si>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</si>
  <si>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</si>
  <si>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</si>
  <si>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i</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</si>
  <si>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</si>
  <si>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</si>
  <si>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</si>
  <si>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</si>
  <si>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</si>
  <si>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</si>
  <si>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</si>
  <si>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</si>
  <si>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</si>
  <si>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</si>
  <si>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</si>
  <si>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</si>
  <si>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</si>
  <si>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</si>
  <si>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</si>
  <si>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</si>
  <si>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</si>
  <si>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r>
      <t xml:space="preserve">Emission reductions during the period </t>
    </r>
    <r>
      <rPr>
        <sz val="11"/>
        <color rgb="FF000000"/>
        <rFont val="Arial"/>
        <family val="2"/>
      </rPr>
      <t xml:space="preserve"> (in year y ) </t>
    </r>
  </si>
  <si>
    <r>
      <t xml:space="preserve">Reference emissions during the period </t>
    </r>
    <r>
      <rPr>
        <i/>
        <sz val="11"/>
        <color indexed="8"/>
        <rFont val="Arial"/>
        <family val="2"/>
      </rPr>
      <t xml:space="preserve"> </t>
    </r>
    <r>
      <rPr>
        <sz val="11"/>
        <color rgb="FF000000"/>
        <rFont val="Arial"/>
        <family val="2"/>
      </rPr>
      <t xml:space="preserve">(in year y ) </t>
    </r>
  </si>
  <si>
    <r>
      <t>ER</t>
    </r>
    <r>
      <rPr>
        <vertAlign val="subscript"/>
        <sz val="11"/>
        <color indexed="8"/>
        <rFont val="Arial"/>
        <family val="2"/>
      </rPr>
      <t>y</t>
    </r>
  </si>
  <si>
    <r>
      <t>RE</t>
    </r>
    <r>
      <rPr>
        <vertAlign val="subscript"/>
        <sz val="11"/>
        <color rgb="FF000000"/>
        <rFont val="Arial"/>
        <family val="2"/>
      </rPr>
      <t>y</t>
    </r>
  </si>
  <si>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</si>
  <si>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</si>
  <si>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</si>
  <si>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</si>
  <si>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</si>
  <si>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</si>
  <si>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</si>
  <si>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EF</t>
    </r>
    <r>
      <rPr>
        <vertAlign val="subscript"/>
        <sz val="11"/>
        <color rgb="FF000000"/>
        <rFont val="Arial"/>
        <family val="2"/>
      </rPr>
      <t>CO2,i,y</t>
    </r>
  </si>
  <si>
    <t xml:space="preserve">Proportion of power loss in the power grid for electricity distribution during the period (in year y ) </t>
  </si>
  <si>
    <t>between 0-1</t>
  </si>
  <si>
    <t xml:space="preserve">Net heat produced from the heat generation system from the project  during the period </t>
  </si>
  <si>
    <t xml:space="preserve">Volume of products entering the heat generation system from the implementation of the project   during the period </t>
  </si>
  <si>
    <t xml:space="preserve">Proportion of power loss in the power grid for electricity distribution during the period </t>
  </si>
  <si>
    <r>
      <t>tCO</t>
    </r>
    <r>
      <rPr>
        <b/>
        <vertAlign val="subscript"/>
        <sz val="11"/>
        <color rgb="FFFFFFFF"/>
        <rFont val="Arial"/>
        <family val="2"/>
      </rPr>
      <t>2</t>
    </r>
    <r>
      <rPr>
        <b/>
        <sz val="11"/>
        <color indexed="9"/>
        <rFont val="Arial"/>
        <family val="2"/>
      </rPr>
      <t>eq/MWh</t>
    </r>
  </si>
  <si>
    <t xml:space="preserve">Net heat produced from the heat generation system from the project  during the period  (in year y ) </t>
  </si>
  <si>
    <t xml:space="preserve">Volume of products entering the heat generation system from the implementation of the project   during the period  (in year y ) </t>
  </si>
  <si>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</si>
  <si>
    <t>Monitoring Report Sheet (Input Sheet) [For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</si>
</sst>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87" formatCode="0.00_ "/>
    <numFmt numFmtId="188" formatCode="0.000_ "/>
    <numFmt numFmtId="189" formatCode="#,##0.00_ ;[Red]\-#,##0.00\ "/>
    <numFmt numFmtId="190" formatCode="#,##0.0_ "/>
    <numFmt numFmtId="191" formatCode="0.0000_ "/>
    <numFmt numFmtId="192" formatCode="0.0_ "/>
    <numFmt numFmtId="193" formatCode="0_ "/>
    <numFmt numFmtId="194" formatCode="#,##0.000"/>
  </numFmts>
  <fonts count="52">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sz val="16"/>
      <color theme="1"/>
      <name val="Tahoma"/>
      <family val="2"/>
    </font>
    <font>
      <vertAlign val="subscript"/>
      <sz val="18"/>
      <name val="Arial"/>
      <family val="2"/>
    </font>
    <font>
      <vertAlign val="subscript"/>
      <sz val="11"/>
      <color rgb="FF000000"/>
      <name val="Arial"/>
      <family val="2"/>
    </font>
    <font>
      <b/>
      <u/>
      <sz val="11"/>
      <name val="Arial"/>
      <family val="2"/>
    </font>
    <font>
      <b/>
      <sz val="16"/>
      <color rgb="FF000000"/>
      <name val="Browallia New"/>
      <family val="2"/>
    </font>
    <font>
      <sz val="16"/>
      <color rgb="FF000000"/>
      <name val="Browallia New"/>
      <family val="2"/>
    </font>
    <font>
      <vertAlign val="superscript"/>
      <sz val="11"/>
      <color rgb="FF000000"/>
      <name val="Arial"/>
      <family val="2"/>
    </font>
    <font>
      <b/>
      <u/>
      <sz val="16"/>
      <color rgb="FF000000"/>
      <name val="Browallia New"/>
      <family val="2"/>
    </font>
    <font>
      <vertAlign val="subscript"/>
      <sz val="16"/>
      <color rgb="FF000000"/>
      <name val="Browallia New"/>
      <family val="2"/>
    </font>
    <font>
      <b/>
      <vertAlign val="subscript"/>
      <sz val="11"/>
      <color theme="0"/>
      <name val="Arial"/>
      <family val="2"/>
    </font>
    <font>
      <sz val="16"/>
      <color rgb="FFFF0000"/>
      <name val="Browallia New"/>
      <family val="2"/>
    </font>
    <font>
      <vertAlign val="subscript"/>
      <sz val="16"/>
      <color theme="1"/>
      <name val="Tahoma"/>
      <family val="2"/>
    </font>
    <font>
      <sz val="11"/>
      <color rgb="FF000000"/>
      <name val="Arial"/>
      <family val="2"/>
    </font>
    <font>
      <vertAlign val="subscript"/>
      <sz val="11"/>
      <color rgb="FFFF0000"/>
      <name val="Arial"/>
      <family val="2"/>
    </font>
    <font>
      <b/>
      <vertAlign val="subscript"/>
      <sz val="11"/>
      <color rgb="FFFFFFFF"/>
      <name val="Arial"/>
      <family val="2"/>
    </font>
  </fonts>
  <fills count="15">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
      <patternFill patternType="solid">
        <fgColor theme="2" tint="-9.9978637043366805E-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theme="1" tint="0.34998626667073579"/>
      </left>
      <right/>
      <top/>
      <bottom/>
      <diagonal/>
    </border>
    <border>
      <left/>
      <right style="medium">
        <color rgb="FFFF0000"/>
      </right>
      <top/>
      <bottom/>
      <diagonal/>
    </border>
    <border>
      <left/>
      <right style="thin">
        <color theme="1" tint="0.34998626667073579"/>
      </right>
      <top style="thin">
        <color indexed="64"/>
      </top>
      <bottom style="thin">
        <color theme="1" tint="0.34998626667073579"/>
      </bottom>
      <diagonal/>
    </border>
    <border>
      <left/>
      <right style="thin">
        <color theme="1" tint="0.34998626667073579"/>
      </right>
      <top/>
      <bottom/>
      <diagonal/>
    </border>
    <border>
      <left style="thin">
        <color indexed="64"/>
      </left>
      <right/>
      <top style="thin">
        <color indexed="64"/>
      </top>
      <bottom/>
      <diagonal/>
    </border>
    <border>
      <left/>
      <right/>
      <top style="thin">
        <color indexed="64"/>
      </top>
      <bottom/>
      <diagonal/>
    </border>
    <border>
      <left/>
      <right style="thin">
        <color theme="1" tint="0.34998626667073579"/>
      </right>
      <top style="thin">
        <color indexed="64"/>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auto="1"/>
      </right>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7" borderId="15" xfId="0" applyFont="1" applyFill="1" applyBorder="1">
      <alignment vertical="center"/>
    </xf>
    <xf numFmtId="49" fontId="3" fillId="6" borderId="14" xfId="0" applyNumberFormat="1" applyFont="1" applyFill="1" applyBorder="1" applyAlignment="1">
      <alignment horizontal="left" vertical="center"/>
    </xf>
    <xf numFmtId="49" fontId="3" fillId="6" borderId="16" xfId="0" applyNumberFormat="1" applyFont="1" applyFill="1" applyBorder="1" applyAlignment="1">
      <alignment horizontal="left" vertical="center" wrapText="1"/>
    </xf>
    <xf numFmtId="0" fontId="3" fillId="11" borderId="7" xfId="1" applyFont="1" applyFill="1" applyBorder="1" applyAlignment="1">
      <alignment horizontal="center" vertical="center"/>
    </xf>
    <xf numFmtId="0" fontId="3" fillId="2" borderId="9" xfId="0" applyFont="1" applyFill="1" applyBorder="1" applyAlignment="1">
      <alignment horizontal="center" vertical="center"/>
    </xf>
    <xf numFmtId="3" fontId="3" fillId="11" borderId="9" xfId="1" applyNumberFormat="1" applyFont="1" applyFill="1" applyBorder="1">
      <alignment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3" xfId="0" applyFont="1" applyFill="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0" fontId="5" fillId="5" borderId="3" xfId="0" applyFont="1" applyFill="1" applyBorder="1" applyAlignment="1">
      <alignment horizontal="center" vertical="center" wrapText="1"/>
    </xf>
    <xf numFmtId="3" fontId="38" fillId="10" borderId="13"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92"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2" fontId="3" fillId="11" borderId="6" xfId="0" applyNumberFormat="1" applyFont="1" applyFill="1" applyBorder="1" applyAlignment="1">
      <alignment horizontal="center" vertical="center"/>
    </xf>
    <xf numFmtId="0" fontId="3" fillId="11" borderId="20" xfId="1" applyFont="1" applyFill="1" applyBorder="1" applyAlignment="1">
      <alignment horizontal="center" vertical="center"/>
    </xf>
    <xf numFmtId="0" fontId="3" fillId="0" borderId="17" xfId="0" applyFont="1" applyBorder="1" applyAlignment="1">
      <alignment horizontal="center" vertical="center"/>
    </xf>
    <xf numFmtId="188" fontId="3" fillId="11" borderId="17"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19" xfId="0" applyFont="1" applyBorder="1" applyAlignment="1">
      <alignment horizontal="center" vertical="center" wrapText="1"/>
    </xf>
    <xf numFmtId="0" fontId="3" fillId="11" borderId="18" xfId="1" applyFont="1" applyFill="1" applyBorder="1" applyAlignment="1">
      <alignment horizontal="center" vertical="center"/>
    </xf>
    <xf numFmtId="0" fontId="3" fillId="11" borderId="6" xfId="0" applyFont="1" applyFill="1" applyBorder="1">
      <alignment vertical="center"/>
    </xf>
    <xf numFmtId="0" fontId="3" fillId="11" borderId="7" xfId="0" applyFont="1" applyFill="1" applyBorder="1" applyAlignment="1">
      <alignment horizontal="center" vertical="center"/>
    </xf>
    <xf numFmtId="0" fontId="3" fillId="2" borderId="17" xfId="0" applyFont="1" applyFill="1" applyBorder="1" applyAlignment="1">
      <alignment horizontal="center" vertical="center"/>
    </xf>
    <xf numFmtId="0" fontId="35" fillId="0" borderId="17" xfId="0" applyFont="1" applyBorder="1" applyAlignment="1">
      <alignment horizontal="center" vertical="center" wrapText="1"/>
    </xf>
    <xf numFmtId="0" fontId="3" fillId="11" borderId="6" xfId="1" applyFont="1" applyFill="1" applyBorder="1" applyAlignment="1">
      <alignment horizontal="center" vertical="center" wrapText="1"/>
    </xf>
    <xf numFmtId="49" fontId="3" fillId="6" borderId="18" xfId="0" applyNumberFormat="1" applyFont="1" applyFill="1" applyBorder="1" applyAlignment="1">
      <alignment horizontal="left" vertical="center" wrapText="1"/>
    </xf>
    <xf numFmtId="49" fontId="3" fillId="6" borderId="23" xfId="0" applyNumberFormat="1" applyFont="1" applyFill="1" applyBorder="1" applyAlignment="1">
      <alignment horizontal="left" vertical="center" wrapText="1"/>
    </xf>
    <xf numFmtId="0" fontId="41" fillId="0" borderId="0" xfId="0" applyFont="1">
      <alignment vertical="center"/>
    </xf>
    <xf numFmtId="0" fontId="41" fillId="0" borderId="0" xfId="0" applyFont="1" applyAlignment="1">
      <alignment horizontal="left" vertical="center" wrapText="1"/>
    </xf>
    <xf numFmtId="0" fontId="3" fillId="11" borderId="7" xfId="1" applyFont="1" applyFill="1" applyBorder="1" applyAlignment="1">
      <alignment horizontal="center" vertical="center" wrapText="1"/>
    </xf>
    <xf numFmtId="0" fontId="3" fillId="0" borderId="18" xfId="1" applyFont="1" applyFill="1" applyBorder="1" applyAlignment="1">
      <alignment horizontal="center" vertical="center"/>
    </xf>
    <xf numFmtId="0" fontId="35" fillId="0" borderId="17" xfId="0" applyFont="1" applyBorder="1" applyAlignment="1">
      <alignment horizontal="center" vertical="center"/>
    </xf>
    <xf numFmtId="0" fontId="7" fillId="6" borderId="1" xfId="0" applyFont="1" applyFill="1" applyBorder="1" applyAlignment="1">
      <alignment horizontal="center" vertical="center" wrapText="1"/>
    </xf>
    <xf numFmtId="0" fontId="34" fillId="14" borderId="0" xfId="0" applyFont="1" applyFill="1" applyProtection="1">
      <alignment vertical="center"/>
      <protection hidden="1"/>
    </xf>
    <xf numFmtId="0" fontId="3" fillId="14" borderId="0" xfId="0" applyFont="1" applyFill="1">
      <alignment vertical="center"/>
    </xf>
    <xf numFmtId="3" fontId="3" fillId="11" borderId="6" xfId="0" applyNumberFormat="1" applyFont="1" applyFill="1" applyBorder="1">
      <alignment vertical="center"/>
    </xf>
    <xf numFmtId="193" fontId="7" fillId="2" borderId="1" xfId="2" applyNumberFormat="1" applyFont="1" applyFill="1" applyBorder="1" applyAlignment="1" applyProtection="1">
      <alignment horizontal="center" vertical="center"/>
      <protection locked="0"/>
    </xf>
    <xf numFmtId="194" fontId="3" fillId="11" borderId="9" xfId="1" applyNumberFormat="1" applyFont="1" applyFill="1" applyBorder="1">
      <alignment vertical="center"/>
    </xf>
    <xf numFmtId="9" fontId="3" fillId="11" borderId="9" xfId="1" applyNumberFormat="1" applyFont="1" applyFill="1" applyBorder="1">
      <alignment vertical="center"/>
    </xf>
    <xf numFmtId="191" fontId="7" fillId="2" borderId="1" xfId="2" applyNumberFormat="1" applyFont="1" applyFill="1" applyBorder="1" applyAlignment="1" applyProtection="1">
      <alignment horizontal="right" vertical="center"/>
      <protection locked="0"/>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5" fillId="0" borderId="13" xfId="0" applyFont="1" applyBorder="1" applyAlignment="1">
      <alignment horizontal="center" vertical="center"/>
    </xf>
    <xf numFmtId="0" fontId="35"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7" fillId="0" borderId="13" xfId="0" applyFont="1" applyBorder="1" applyAlignment="1">
      <alignment horizontal="center"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7" fillId="10" borderId="13" xfId="0" applyFont="1" applyFill="1" applyBorder="1" applyAlignment="1">
      <alignment vertical="center" wrapText="1"/>
    </xf>
    <xf numFmtId="0" fontId="13" fillId="10" borderId="2"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41" fillId="0" borderId="0" xfId="0" applyFont="1" applyAlignment="1">
      <alignment horizontal="left" vertical="center" wrapText="1"/>
    </xf>
    <xf numFmtId="0" fontId="44" fillId="0" borderId="0" xfId="0" applyFont="1" applyAlignment="1">
      <alignment horizontal="left" vertical="center" wrapText="1"/>
    </xf>
    <xf numFmtId="0" fontId="3" fillId="7" borderId="6"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21"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4" xfId="0" applyFont="1" applyFill="1" applyBorder="1" applyAlignment="1">
      <alignment horizontal="left" vertical="center" wrapText="1"/>
    </xf>
    <xf numFmtId="0" fontId="3" fillId="6" borderId="9" xfId="0"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7" xfId="0" applyNumberFormat="1" applyFont="1" applyFill="1" applyBorder="1" applyAlignment="1">
      <alignment horizontal="left" vertical="center" wrapText="1"/>
    </xf>
    <xf numFmtId="0" fontId="3" fillId="6" borderId="17" xfId="0" applyFont="1" applyFill="1" applyBorder="1" applyAlignment="1">
      <alignment horizontal="left" vertical="center" wrapText="1"/>
    </xf>
    <xf numFmtId="0" fontId="3" fillId="7" borderId="22"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3" fillId="7" borderId="7" xfId="0" applyFont="1" applyFill="1" applyBorder="1" applyAlignment="1">
      <alignment horizontal="left" vertical="center" wrapText="1"/>
    </xf>
    <xf numFmtId="0" fontId="8" fillId="4" borderId="0" xfId="0" applyFont="1" applyFill="1" applyAlignment="1">
      <alignment horizontal="left" vertical="center"/>
    </xf>
    <xf numFmtId="0" fontId="0" fillId="0" borderId="31" xfId="0" applyBorder="1" applyAlignment="1">
      <alignment horizontal="left"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19" fillId="0" borderId="21" xfId="0" applyFont="1" applyBorder="1" applyAlignment="1">
      <alignment horizontal="left" vertical="center" wrapText="1"/>
    </xf>
    <xf numFmtId="0" fontId="19" fillId="0" borderId="0" xfId="0" applyFont="1" applyAlignment="1">
      <alignment horizontal="left" vertical="center" wrapText="1"/>
    </xf>
    <xf numFmtId="0" fontId="3" fillId="7" borderId="28" xfId="0" applyFont="1" applyFill="1" applyBorder="1" applyAlignment="1">
      <alignment horizontal="left" vertical="center" wrapText="1"/>
    </xf>
    <xf numFmtId="0" fontId="3" fillId="7" borderId="29" xfId="0" applyFont="1" applyFill="1" applyBorder="1" applyAlignment="1">
      <alignment horizontal="left" vertical="center" wrapText="1"/>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217170</xdr:colOff>
      <xdr:row>10</xdr:row>
      <xdr:rowOff>38100</xdr:rowOff>
    </xdr:from>
    <xdr:to>
      <xdr:col>7</xdr:col>
      <xdr:colOff>1467390</xdr:colOff>
      <xdr:row>10</xdr:row>
      <xdr:rowOff>502960</xdr:rowOff>
    </xdr:to>
    <xdr:pic>
      <xdr:nvPicPr>
        <xdr:cNvPr id="2" name="รูปภาพ 1">
          <a:extLst>
            <a:ext uri="{FF2B5EF4-FFF2-40B4-BE49-F238E27FC236}">
              <a16:creationId xmlns:a16="http://schemas.microsoft.com/office/drawing/2014/main" id="{D66CEBE2-9BA6-49EC-AA0B-907F86F25F95}"/>
            </a:ext>
          </a:extLst>
        </xdr:cNvPr>
        <xdr:cNvPicPr>
          <a:picLocks noChangeAspect="1"/>
        </xdr:cNvPicPr>
      </xdr:nvPicPr>
      <xdr:blipFill>
        <a:blip xmlns:r="http://schemas.openxmlformats.org/officeDocument/2006/relationships" r:embed="rId1"/>
        <a:stretch>
          <a:fillRect/>
        </a:stretch>
      </xdr:blipFill>
      <xdr:spPr>
        <a:xfrm>
          <a:off x="2335530" y="5669280"/>
          <a:ext cx="6226080" cy="464860"/>
        </a:xfrm>
        <a:prstGeom prst="rect">
          <a:avLst/>
        </a:prstGeom>
      </xdr:spPr>
    </xdr:pic>
    <xdr:clientData/>
  </xdr:twoCellAnchor>
  <xdr:twoCellAnchor editAs="oneCell">
    <xdr:from>
      <xdr:col>7</xdr:col>
      <xdr:colOff>1598931</xdr:colOff>
      <xdr:row>10</xdr:row>
      <xdr:rowOff>40474</xdr:rowOff>
    </xdr:from>
    <xdr:to>
      <xdr:col>9</xdr:col>
      <xdr:colOff>525781</xdr:colOff>
      <xdr:row>11</xdr:row>
      <xdr:rowOff>168981</xdr:rowOff>
    </xdr:to>
    <xdr:pic>
      <xdr:nvPicPr>
        <xdr:cNvPr id="3" name="รูปภาพ 2">
          <a:extLst>
            <a:ext uri="{FF2B5EF4-FFF2-40B4-BE49-F238E27FC236}">
              <a16:creationId xmlns:a16="http://schemas.microsoft.com/office/drawing/2014/main" id="{C0FAE067-BE5D-49C2-8621-69315B17EDCE}"/>
            </a:ext>
          </a:extLst>
        </xdr:cNvPr>
        <xdr:cNvPicPr>
          <a:picLocks noChangeAspect="1"/>
        </xdr:cNvPicPr>
      </xdr:nvPicPr>
      <xdr:blipFill>
        <a:blip xmlns:r="http://schemas.openxmlformats.org/officeDocument/2006/relationships" r:embed="rId2"/>
        <a:stretch>
          <a:fillRect/>
        </a:stretch>
      </xdr:blipFill>
      <xdr:spPr>
        <a:xfrm>
          <a:off x="8693151" y="5671654"/>
          <a:ext cx="6508750" cy="661907"/>
        </a:xfrm>
        <a:prstGeom prst="rect">
          <a:avLst/>
        </a:prstGeom>
      </xdr:spPr>
    </xdr:pic>
    <xdr:clientData/>
  </xdr:twoCellAnchor>
  <xdr:twoCellAnchor editAs="oneCell">
    <xdr:from>
      <xdr:col>3</xdr:col>
      <xdr:colOff>243840</xdr:colOff>
      <xdr:row>11</xdr:row>
      <xdr:rowOff>4447</xdr:rowOff>
    </xdr:from>
    <xdr:to>
      <xdr:col>7</xdr:col>
      <xdr:colOff>1417320</xdr:colOff>
      <xdr:row>12</xdr:row>
      <xdr:rowOff>177887</xdr:rowOff>
    </xdr:to>
    <xdr:pic>
      <xdr:nvPicPr>
        <xdr:cNvPr id="4" name="รูปภาพ 3">
          <a:extLst>
            <a:ext uri="{FF2B5EF4-FFF2-40B4-BE49-F238E27FC236}">
              <a16:creationId xmlns:a16="http://schemas.microsoft.com/office/drawing/2014/main" id="{160A2DC9-1ADD-4FF5-A002-6807A8887850}"/>
            </a:ext>
          </a:extLst>
        </xdr:cNvPr>
        <xdr:cNvPicPr>
          <a:picLocks noChangeAspect="1"/>
        </xdr:cNvPicPr>
      </xdr:nvPicPr>
      <xdr:blipFill>
        <a:blip xmlns:r="http://schemas.openxmlformats.org/officeDocument/2006/relationships" r:embed="rId3"/>
        <a:stretch>
          <a:fillRect/>
        </a:stretch>
      </xdr:blipFill>
      <xdr:spPr>
        <a:xfrm>
          <a:off x="2362200" y="6169027"/>
          <a:ext cx="6149340" cy="706840"/>
        </a:xfrm>
        <a:prstGeom prst="rect">
          <a:avLst/>
        </a:prstGeom>
      </xdr:spPr>
    </xdr:pic>
    <xdr:clientData/>
  </xdr:twoCellAnchor>
  <xdr:twoCellAnchor editAs="oneCell">
    <xdr:from>
      <xdr:col>7</xdr:col>
      <xdr:colOff>1607820</xdr:colOff>
      <xdr:row>11</xdr:row>
      <xdr:rowOff>205740</xdr:rowOff>
    </xdr:from>
    <xdr:to>
      <xdr:col>9</xdr:col>
      <xdr:colOff>525780</xdr:colOff>
      <xdr:row>12</xdr:row>
      <xdr:rowOff>137282</xdr:rowOff>
    </xdr:to>
    <xdr:pic>
      <xdr:nvPicPr>
        <xdr:cNvPr id="11" name="รูปภาพ 10">
          <a:extLst>
            <a:ext uri="{FF2B5EF4-FFF2-40B4-BE49-F238E27FC236}">
              <a16:creationId xmlns:a16="http://schemas.microsoft.com/office/drawing/2014/main" id="{BB2F1323-99E0-46CE-A15C-07BE37E7D03B}"/>
            </a:ext>
          </a:extLst>
        </xdr:cNvPr>
        <xdr:cNvPicPr>
          <a:picLocks noChangeAspect="1"/>
        </xdr:cNvPicPr>
      </xdr:nvPicPr>
      <xdr:blipFill>
        <a:blip xmlns:r="http://schemas.openxmlformats.org/officeDocument/2006/relationships" r:embed="rId4"/>
        <a:stretch>
          <a:fillRect/>
        </a:stretch>
      </xdr:blipFill>
      <xdr:spPr>
        <a:xfrm>
          <a:off x="8702040" y="6370320"/>
          <a:ext cx="6499860" cy="464942"/>
        </a:xfrm>
        <a:prstGeom prst="rect">
          <a:avLst/>
        </a:prstGeom>
      </xdr:spPr>
    </xdr:pic>
    <xdr:clientData/>
  </xdr:twoCellAnchor>
  <xdr:twoCellAnchor editAs="oneCell">
    <xdr:from>
      <xdr:col>3</xdr:col>
      <xdr:colOff>60960</xdr:colOff>
      <xdr:row>24</xdr:row>
      <xdr:rowOff>68580</xdr:rowOff>
    </xdr:from>
    <xdr:to>
      <xdr:col>7</xdr:col>
      <xdr:colOff>1593849</xdr:colOff>
      <xdr:row>24</xdr:row>
      <xdr:rowOff>437696</xdr:rowOff>
    </xdr:to>
    <xdr:pic>
      <xdr:nvPicPr>
        <xdr:cNvPr id="12" name="รูปภาพ 11">
          <a:extLst>
            <a:ext uri="{FF2B5EF4-FFF2-40B4-BE49-F238E27FC236}">
              <a16:creationId xmlns:a16="http://schemas.microsoft.com/office/drawing/2014/main" id="{8431F721-A048-41B0-991D-31E9ADA9501C}"/>
            </a:ext>
          </a:extLst>
        </xdr:cNvPr>
        <xdr:cNvPicPr>
          <a:picLocks noChangeAspect="1"/>
        </xdr:cNvPicPr>
      </xdr:nvPicPr>
      <xdr:blipFill>
        <a:blip xmlns:r="http://schemas.openxmlformats.org/officeDocument/2006/relationships" r:embed="rId5"/>
        <a:stretch>
          <a:fillRect/>
        </a:stretch>
      </xdr:blipFill>
      <xdr:spPr>
        <a:xfrm>
          <a:off x="2179320" y="13853160"/>
          <a:ext cx="6508749" cy="369116"/>
        </a:xfrm>
        <a:prstGeom prst="rect">
          <a:avLst/>
        </a:prstGeom>
      </xdr:spPr>
    </xdr:pic>
    <xdr:clientData/>
  </xdr:twoCellAnchor>
  <xdr:twoCellAnchor editAs="oneCell">
    <xdr:from>
      <xdr:col>3</xdr:col>
      <xdr:colOff>45720</xdr:colOff>
      <xdr:row>24</xdr:row>
      <xdr:rowOff>491772</xdr:rowOff>
    </xdr:from>
    <xdr:to>
      <xdr:col>7</xdr:col>
      <xdr:colOff>1569720</xdr:colOff>
      <xdr:row>25</xdr:row>
      <xdr:rowOff>485915</xdr:rowOff>
    </xdr:to>
    <xdr:pic>
      <xdr:nvPicPr>
        <xdr:cNvPr id="13" name="รูปภาพ 12">
          <a:extLst>
            <a:ext uri="{FF2B5EF4-FFF2-40B4-BE49-F238E27FC236}">
              <a16:creationId xmlns:a16="http://schemas.microsoft.com/office/drawing/2014/main" id="{CBD1CA4E-4DC5-4EDD-9ECB-86EC58F7D1CF}"/>
            </a:ext>
          </a:extLst>
        </xdr:cNvPr>
        <xdr:cNvPicPr>
          <a:picLocks noChangeAspect="1"/>
        </xdr:cNvPicPr>
      </xdr:nvPicPr>
      <xdr:blipFill>
        <a:blip xmlns:r="http://schemas.openxmlformats.org/officeDocument/2006/relationships" r:embed="rId6"/>
        <a:stretch>
          <a:fillRect/>
        </a:stretch>
      </xdr:blipFill>
      <xdr:spPr>
        <a:xfrm>
          <a:off x="2164080" y="14276352"/>
          <a:ext cx="6499860" cy="527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247650</xdr:colOff>
      <xdr:row>12</xdr:row>
      <xdr:rowOff>114300</xdr:rowOff>
    </xdr:from>
    <xdr:to>
      <xdr:col>7</xdr:col>
      <xdr:colOff>669830</xdr:colOff>
      <xdr:row>12</xdr:row>
      <xdr:rowOff>579160</xdr:rowOff>
    </xdr:to>
    <xdr:pic>
      <xdr:nvPicPr>
        <xdr:cNvPr id="6" name="รูปภาพ 5">
          <a:extLst>
            <a:ext uri="{FF2B5EF4-FFF2-40B4-BE49-F238E27FC236}">
              <a16:creationId xmlns:a16="http://schemas.microsoft.com/office/drawing/2014/main" id="{244B921F-D4C8-FCCB-B2E8-22B244F5C096}"/>
            </a:ext>
          </a:extLst>
        </xdr:cNvPr>
        <xdr:cNvPicPr>
          <a:picLocks noChangeAspect="1"/>
        </xdr:cNvPicPr>
      </xdr:nvPicPr>
      <xdr:blipFill>
        <a:blip xmlns:r="http://schemas.openxmlformats.org/officeDocument/2006/relationships" r:embed="rId1"/>
        <a:stretch>
          <a:fillRect/>
        </a:stretch>
      </xdr:blipFill>
      <xdr:spPr>
        <a:xfrm>
          <a:off x="933450" y="3638550"/>
          <a:ext cx="6226080" cy="464860"/>
        </a:xfrm>
        <a:prstGeom prst="rect">
          <a:avLst/>
        </a:prstGeom>
      </xdr:spPr>
    </xdr:pic>
    <xdr:clientData/>
  </xdr:twoCellAnchor>
  <xdr:twoCellAnchor editAs="oneCell">
    <xdr:from>
      <xdr:col>4</xdr:col>
      <xdr:colOff>374651</xdr:colOff>
      <xdr:row>24</xdr:row>
      <xdr:rowOff>21424</xdr:rowOff>
    </xdr:from>
    <xdr:to>
      <xdr:col>8</xdr:col>
      <xdr:colOff>304801</xdr:colOff>
      <xdr:row>24</xdr:row>
      <xdr:rowOff>683331</xdr:rowOff>
    </xdr:to>
    <xdr:pic>
      <xdr:nvPicPr>
        <xdr:cNvPr id="11" name="รูปภาพ 10">
          <a:extLst>
            <a:ext uri="{FF2B5EF4-FFF2-40B4-BE49-F238E27FC236}">
              <a16:creationId xmlns:a16="http://schemas.microsoft.com/office/drawing/2014/main" id="{D4992CB6-CB43-21C3-61AB-564F69E1AC9A}"/>
            </a:ext>
          </a:extLst>
        </xdr:cNvPr>
        <xdr:cNvPicPr>
          <a:picLocks noChangeAspect="1"/>
        </xdr:cNvPicPr>
      </xdr:nvPicPr>
      <xdr:blipFill>
        <a:blip xmlns:r="http://schemas.openxmlformats.org/officeDocument/2006/relationships" r:embed="rId2"/>
        <a:stretch>
          <a:fillRect/>
        </a:stretch>
      </xdr:blipFill>
      <xdr:spPr>
        <a:xfrm>
          <a:off x="1339851" y="9838524"/>
          <a:ext cx="6508750" cy="661907"/>
        </a:xfrm>
        <a:prstGeom prst="rect">
          <a:avLst/>
        </a:prstGeom>
      </xdr:spPr>
    </xdr:pic>
    <xdr:clientData/>
  </xdr:twoCellAnchor>
  <xdr:twoCellAnchor editAs="oneCell">
    <xdr:from>
      <xdr:col>3</xdr:col>
      <xdr:colOff>190500</xdr:colOff>
      <xdr:row>18</xdr:row>
      <xdr:rowOff>637</xdr:rowOff>
    </xdr:from>
    <xdr:to>
      <xdr:col>7</xdr:col>
      <xdr:colOff>127000</xdr:colOff>
      <xdr:row>18</xdr:row>
      <xdr:rowOff>707477</xdr:rowOff>
    </xdr:to>
    <xdr:pic>
      <xdr:nvPicPr>
        <xdr:cNvPr id="12" name="รูปภาพ 11">
          <a:extLst>
            <a:ext uri="{FF2B5EF4-FFF2-40B4-BE49-F238E27FC236}">
              <a16:creationId xmlns:a16="http://schemas.microsoft.com/office/drawing/2014/main" id="{AE28F074-EACE-EB73-4B84-FA8F3578EB64}"/>
            </a:ext>
          </a:extLst>
        </xdr:cNvPr>
        <xdr:cNvPicPr>
          <a:picLocks noChangeAspect="1"/>
        </xdr:cNvPicPr>
      </xdr:nvPicPr>
      <xdr:blipFill>
        <a:blip xmlns:r="http://schemas.openxmlformats.org/officeDocument/2006/relationships" r:embed="rId3"/>
        <a:stretch>
          <a:fillRect/>
        </a:stretch>
      </xdr:blipFill>
      <xdr:spPr>
        <a:xfrm>
          <a:off x="876300" y="6972937"/>
          <a:ext cx="5740400" cy="706840"/>
        </a:xfrm>
        <a:prstGeom prst="rect">
          <a:avLst/>
        </a:prstGeom>
      </xdr:spPr>
    </xdr:pic>
    <xdr:clientData/>
  </xdr:twoCellAnchor>
  <xdr:twoCellAnchor editAs="oneCell">
    <xdr:from>
      <xdr:col>4</xdr:col>
      <xdr:colOff>247650</xdr:colOff>
      <xdr:row>34</xdr:row>
      <xdr:rowOff>13896</xdr:rowOff>
    </xdr:from>
    <xdr:to>
      <xdr:col>8</xdr:col>
      <xdr:colOff>533400</xdr:colOff>
      <xdr:row>34</xdr:row>
      <xdr:rowOff>478838</xdr:rowOff>
    </xdr:to>
    <xdr:pic>
      <xdr:nvPicPr>
        <xdr:cNvPr id="15" name="รูปภาพ 14">
          <a:extLst>
            <a:ext uri="{FF2B5EF4-FFF2-40B4-BE49-F238E27FC236}">
              <a16:creationId xmlns:a16="http://schemas.microsoft.com/office/drawing/2014/main" id="{165E2CCC-D02D-2503-7F0F-95EB61743059}"/>
            </a:ext>
          </a:extLst>
        </xdr:cNvPr>
        <xdr:cNvPicPr>
          <a:picLocks noChangeAspect="1"/>
        </xdr:cNvPicPr>
      </xdr:nvPicPr>
      <xdr:blipFill>
        <a:blip xmlns:r="http://schemas.openxmlformats.org/officeDocument/2006/relationships" r:embed="rId4"/>
        <a:stretch>
          <a:fillRect/>
        </a:stretch>
      </xdr:blipFill>
      <xdr:spPr>
        <a:xfrm>
          <a:off x="1212850" y="15482496"/>
          <a:ext cx="6864350" cy="464942"/>
        </a:xfrm>
        <a:prstGeom prst="rect">
          <a:avLst/>
        </a:prstGeom>
      </xdr:spPr>
    </xdr:pic>
    <xdr:clientData/>
  </xdr:twoCellAnchor>
  <xdr:oneCellAnchor>
    <xdr:from>
      <xdr:col>4</xdr:col>
      <xdr:colOff>222251</xdr:colOff>
      <xdr:row>40</xdr:row>
      <xdr:rowOff>98671</xdr:rowOff>
    </xdr:from>
    <xdr:ext cx="5994400" cy="430970"/>
    <xdr:pic>
      <xdr:nvPicPr>
        <xdr:cNvPr id="18" name="รูปภาพ 17">
          <a:extLst>
            <a:ext uri="{FF2B5EF4-FFF2-40B4-BE49-F238E27FC236}">
              <a16:creationId xmlns:a16="http://schemas.microsoft.com/office/drawing/2014/main" id="{1392B1EF-E0E4-4845-BF67-B9B235AF1185}"/>
            </a:ext>
          </a:extLst>
        </xdr:cNvPr>
        <xdr:cNvPicPr>
          <a:picLocks noChangeAspect="1"/>
        </xdr:cNvPicPr>
      </xdr:nvPicPr>
      <xdr:blipFill>
        <a:blip xmlns:r="http://schemas.openxmlformats.org/officeDocument/2006/relationships" r:embed="rId5"/>
        <a:stretch>
          <a:fillRect/>
        </a:stretch>
      </xdr:blipFill>
      <xdr:spPr>
        <a:xfrm>
          <a:off x="1187451" y="20221821"/>
          <a:ext cx="5994400" cy="430970"/>
        </a:xfrm>
        <a:prstGeom prst="rect">
          <a:avLst/>
        </a:prstGeom>
      </xdr:spPr>
    </xdr:pic>
    <xdr:clientData/>
  </xdr:oneCellAnchor>
  <xdr:twoCellAnchor editAs="oneCell">
    <xdr:from>
      <xdr:col>3</xdr:col>
      <xdr:colOff>234951</xdr:colOff>
      <xdr:row>47</xdr:row>
      <xdr:rowOff>126224</xdr:rowOff>
    </xdr:from>
    <xdr:to>
      <xdr:col>7</xdr:col>
      <xdr:colOff>939800</xdr:colOff>
      <xdr:row>47</xdr:row>
      <xdr:rowOff>495340</xdr:rowOff>
    </xdr:to>
    <xdr:pic>
      <xdr:nvPicPr>
        <xdr:cNvPr id="19" name="รูปภาพ 18">
          <a:extLst>
            <a:ext uri="{FF2B5EF4-FFF2-40B4-BE49-F238E27FC236}">
              <a16:creationId xmlns:a16="http://schemas.microsoft.com/office/drawing/2014/main" id="{6FF587C5-F676-BF8E-CE5B-E30E2025C212}"/>
            </a:ext>
          </a:extLst>
        </xdr:cNvPr>
        <xdr:cNvPicPr>
          <a:picLocks noChangeAspect="1"/>
        </xdr:cNvPicPr>
      </xdr:nvPicPr>
      <xdr:blipFill>
        <a:blip xmlns:r="http://schemas.openxmlformats.org/officeDocument/2006/relationships" r:embed="rId6"/>
        <a:stretch>
          <a:fillRect/>
        </a:stretch>
      </xdr:blipFill>
      <xdr:spPr>
        <a:xfrm>
          <a:off x="920751" y="22935424"/>
          <a:ext cx="6508749" cy="369116"/>
        </a:xfrm>
        <a:prstGeom prst="rect">
          <a:avLst/>
        </a:prstGeom>
      </xdr:spPr>
    </xdr:pic>
    <xdr:clientData/>
  </xdr:twoCellAnchor>
  <xdr:twoCellAnchor editAs="oneCell">
    <xdr:from>
      <xdr:col>3</xdr:col>
      <xdr:colOff>184151</xdr:colOff>
      <xdr:row>56</xdr:row>
      <xdr:rowOff>485470</xdr:rowOff>
    </xdr:from>
    <xdr:to>
      <xdr:col>8</xdr:col>
      <xdr:colOff>254001</xdr:colOff>
      <xdr:row>58</xdr:row>
      <xdr:rowOff>6350</xdr:rowOff>
    </xdr:to>
    <xdr:pic>
      <xdr:nvPicPr>
        <xdr:cNvPr id="21" name="รูปภาพ 20">
          <a:extLst>
            <a:ext uri="{FF2B5EF4-FFF2-40B4-BE49-F238E27FC236}">
              <a16:creationId xmlns:a16="http://schemas.microsoft.com/office/drawing/2014/main" id="{FA3A022B-549C-9640-AD48-3D4408B6BD4A}"/>
            </a:ext>
          </a:extLst>
        </xdr:cNvPr>
        <xdr:cNvPicPr>
          <a:picLocks noChangeAspect="1"/>
        </xdr:cNvPicPr>
      </xdr:nvPicPr>
      <xdr:blipFill>
        <a:blip xmlns:r="http://schemas.openxmlformats.org/officeDocument/2006/relationships" r:embed="rId7"/>
        <a:stretch>
          <a:fillRect/>
        </a:stretch>
      </xdr:blipFill>
      <xdr:spPr>
        <a:xfrm>
          <a:off x="869951" y="26672870"/>
          <a:ext cx="6927850" cy="562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217170</xdr:colOff>
      <xdr:row>10</xdr:row>
      <xdr:rowOff>38100</xdr:rowOff>
    </xdr:from>
    <xdr:to>
      <xdr:col>7</xdr:col>
      <xdr:colOff>1467390</xdr:colOff>
      <xdr:row>10</xdr:row>
      <xdr:rowOff>502960</xdr:rowOff>
    </xdr:to>
    <xdr:pic>
      <xdr:nvPicPr>
        <xdr:cNvPr id="2" name="รูปภาพ 1">
          <a:extLst>
            <a:ext uri="{FF2B5EF4-FFF2-40B4-BE49-F238E27FC236}">
              <a16:creationId xmlns:a16="http://schemas.microsoft.com/office/drawing/2014/main" id="{07A1E6B9-D0D1-4A66-AD42-789580953E3E}"/>
            </a:ext>
          </a:extLst>
        </xdr:cNvPr>
        <xdr:cNvPicPr>
          <a:picLocks noChangeAspect="1"/>
        </xdr:cNvPicPr>
      </xdr:nvPicPr>
      <xdr:blipFill>
        <a:blip xmlns:r="http://schemas.openxmlformats.org/officeDocument/2006/relationships" r:embed="rId1"/>
        <a:stretch>
          <a:fillRect/>
        </a:stretch>
      </xdr:blipFill>
      <xdr:spPr>
        <a:xfrm>
          <a:off x="2335530" y="5669280"/>
          <a:ext cx="6226080" cy="464860"/>
        </a:xfrm>
        <a:prstGeom prst="rect">
          <a:avLst/>
        </a:prstGeom>
      </xdr:spPr>
    </xdr:pic>
    <xdr:clientData/>
  </xdr:twoCellAnchor>
  <xdr:twoCellAnchor editAs="oneCell">
    <xdr:from>
      <xdr:col>7</xdr:col>
      <xdr:colOff>1598931</xdr:colOff>
      <xdr:row>10</xdr:row>
      <xdr:rowOff>40474</xdr:rowOff>
    </xdr:from>
    <xdr:to>
      <xdr:col>9</xdr:col>
      <xdr:colOff>525781</xdr:colOff>
      <xdr:row>11</xdr:row>
      <xdr:rowOff>168981</xdr:rowOff>
    </xdr:to>
    <xdr:pic>
      <xdr:nvPicPr>
        <xdr:cNvPr id="3" name="รูปภาพ 2">
          <a:extLst>
            <a:ext uri="{FF2B5EF4-FFF2-40B4-BE49-F238E27FC236}">
              <a16:creationId xmlns:a16="http://schemas.microsoft.com/office/drawing/2014/main" id="{8100069F-D5E1-4C11-963D-8546F332F947}"/>
            </a:ext>
          </a:extLst>
        </xdr:cNvPr>
        <xdr:cNvPicPr>
          <a:picLocks noChangeAspect="1"/>
        </xdr:cNvPicPr>
      </xdr:nvPicPr>
      <xdr:blipFill>
        <a:blip xmlns:r="http://schemas.openxmlformats.org/officeDocument/2006/relationships" r:embed="rId2"/>
        <a:stretch>
          <a:fillRect/>
        </a:stretch>
      </xdr:blipFill>
      <xdr:spPr>
        <a:xfrm>
          <a:off x="8693151" y="5671654"/>
          <a:ext cx="6508750" cy="661907"/>
        </a:xfrm>
        <a:prstGeom prst="rect">
          <a:avLst/>
        </a:prstGeom>
      </xdr:spPr>
    </xdr:pic>
    <xdr:clientData/>
  </xdr:twoCellAnchor>
  <xdr:twoCellAnchor editAs="oneCell">
    <xdr:from>
      <xdr:col>3</xdr:col>
      <xdr:colOff>243840</xdr:colOff>
      <xdr:row>11</xdr:row>
      <xdr:rowOff>4447</xdr:rowOff>
    </xdr:from>
    <xdr:to>
      <xdr:col>7</xdr:col>
      <xdr:colOff>1417320</xdr:colOff>
      <xdr:row>12</xdr:row>
      <xdr:rowOff>177887</xdr:rowOff>
    </xdr:to>
    <xdr:pic>
      <xdr:nvPicPr>
        <xdr:cNvPr id="4" name="รูปภาพ 3">
          <a:extLst>
            <a:ext uri="{FF2B5EF4-FFF2-40B4-BE49-F238E27FC236}">
              <a16:creationId xmlns:a16="http://schemas.microsoft.com/office/drawing/2014/main" id="{5F2C0AE8-9938-4B8E-963C-12F7C9FD0F1D}"/>
            </a:ext>
          </a:extLst>
        </xdr:cNvPr>
        <xdr:cNvPicPr>
          <a:picLocks noChangeAspect="1"/>
        </xdr:cNvPicPr>
      </xdr:nvPicPr>
      <xdr:blipFill>
        <a:blip xmlns:r="http://schemas.openxmlformats.org/officeDocument/2006/relationships" r:embed="rId3"/>
        <a:stretch>
          <a:fillRect/>
        </a:stretch>
      </xdr:blipFill>
      <xdr:spPr>
        <a:xfrm>
          <a:off x="2362200" y="6169027"/>
          <a:ext cx="6149340" cy="706840"/>
        </a:xfrm>
        <a:prstGeom prst="rect">
          <a:avLst/>
        </a:prstGeom>
      </xdr:spPr>
    </xdr:pic>
    <xdr:clientData/>
  </xdr:twoCellAnchor>
  <xdr:twoCellAnchor editAs="oneCell">
    <xdr:from>
      <xdr:col>7</xdr:col>
      <xdr:colOff>1607820</xdr:colOff>
      <xdr:row>11</xdr:row>
      <xdr:rowOff>205740</xdr:rowOff>
    </xdr:from>
    <xdr:to>
      <xdr:col>9</xdr:col>
      <xdr:colOff>525780</xdr:colOff>
      <xdr:row>12</xdr:row>
      <xdr:rowOff>137282</xdr:rowOff>
    </xdr:to>
    <xdr:pic>
      <xdr:nvPicPr>
        <xdr:cNvPr id="5" name="รูปภาพ 4">
          <a:extLst>
            <a:ext uri="{FF2B5EF4-FFF2-40B4-BE49-F238E27FC236}">
              <a16:creationId xmlns:a16="http://schemas.microsoft.com/office/drawing/2014/main" id="{11F94F78-582D-48BF-9D53-817165BD3726}"/>
            </a:ext>
          </a:extLst>
        </xdr:cNvPr>
        <xdr:cNvPicPr>
          <a:picLocks noChangeAspect="1"/>
        </xdr:cNvPicPr>
      </xdr:nvPicPr>
      <xdr:blipFill>
        <a:blip xmlns:r="http://schemas.openxmlformats.org/officeDocument/2006/relationships" r:embed="rId4"/>
        <a:stretch>
          <a:fillRect/>
        </a:stretch>
      </xdr:blipFill>
      <xdr:spPr>
        <a:xfrm>
          <a:off x="8702040" y="6370320"/>
          <a:ext cx="6499860" cy="464942"/>
        </a:xfrm>
        <a:prstGeom prst="rect">
          <a:avLst/>
        </a:prstGeom>
      </xdr:spPr>
    </xdr:pic>
    <xdr:clientData/>
  </xdr:twoCellAnchor>
  <xdr:twoCellAnchor editAs="oneCell">
    <xdr:from>
      <xdr:col>3</xdr:col>
      <xdr:colOff>60960</xdr:colOff>
      <xdr:row>24</xdr:row>
      <xdr:rowOff>68580</xdr:rowOff>
    </xdr:from>
    <xdr:to>
      <xdr:col>7</xdr:col>
      <xdr:colOff>1593849</xdr:colOff>
      <xdr:row>24</xdr:row>
      <xdr:rowOff>437696</xdr:rowOff>
    </xdr:to>
    <xdr:pic>
      <xdr:nvPicPr>
        <xdr:cNvPr id="6" name="รูปภาพ 5">
          <a:extLst>
            <a:ext uri="{FF2B5EF4-FFF2-40B4-BE49-F238E27FC236}">
              <a16:creationId xmlns:a16="http://schemas.microsoft.com/office/drawing/2014/main" id="{7A9512EE-71FD-425B-8A3E-1CB037FB5DD9}"/>
            </a:ext>
          </a:extLst>
        </xdr:cNvPr>
        <xdr:cNvPicPr>
          <a:picLocks noChangeAspect="1"/>
        </xdr:cNvPicPr>
      </xdr:nvPicPr>
      <xdr:blipFill>
        <a:blip xmlns:r="http://schemas.openxmlformats.org/officeDocument/2006/relationships" r:embed="rId5"/>
        <a:stretch>
          <a:fillRect/>
        </a:stretch>
      </xdr:blipFill>
      <xdr:spPr>
        <a:xfrm>
          <a:off x="2179320" y="13853160"/>
          <a:ext cx="6508749" cy="369116"/>
        </a:xfrm>
        <a:prstGeom prst="rect">
          <a:avLst/>
        </a:prstGeom>
      </xdr:spPr>
    </xdr:pic>
    <xdr:clientData/>
  </xdr:twoCellAnchor>
  <xdr:twoCellAnchor editAs="oneCell">
    <xdr:from>
      <xdr:col>3</xdr:col>
      <xdr:colOff>45720</xdr:colOff>
      <xdr:row>24</xdr:row>
      <xdr:rowOff>491772</xdr:rowOff>
    </xdr:from>
    <xdr:to>
      <xdr:col>7</xdr:col>
      <xdr:colOff>1569720</xdr:colOff>
      <xdr:row>25</xdr:row>
      <xdr:rowOff>485915</xdr:rowOff>
    </xdr:to>
    <xdr:pic>
      <xdr:nvPicPr>
        <xdr:cNvPr id="7" name="รูปภาพ 6">
          <a:extLst>
            <a:ext uri="{FF2B5EF4-FFF2-40B4-BE49-F238E27FC236}">
              <a16:creationId xmlns:a16="http://schemas.microsoft.com/office/drawing/2014/main" id="{2A3CF353-DD50-49CC-BDA4-2A040E7FACE0}"/>
            </a:ext>
          </a:extLst>
        </xdr:cNvPr>
        <xdr:cNvPicPr>
          <a:picLocks noChangeAspect="1"/>
        </xdr:cNvPicPr>
      </xdr:nvPicPr>
      <xdr:blipFill>
        <a:blip xmlns:r="http://schemas.openxmlformats.org/officeDocument/2006/relationships" r:embed="rId6"/>
        <a:stretch>
          <a:fillRect/>
        </a:stretch>
      </xdr:blipFill>
      <xdr:spPr>
        <a:xfrm>
          <a:off x="2164080" y="14276352"/>
          <a:ext cx="6499860" cy="527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247650</xdr:colOff>
      <xdr:row>12</xdr:row>
      <xdr:rowOff>114300</xdr:rowOff>
    </xdr:from>
    <xdr:to>
      <xdr:col>7</xdr:col>
      <xdr:colOff>669830</xdr:colOff>
      <xdr:row>12</xdr:row>
      <xdr:rowOff>579160</xdr:rowOff>
    </xdr:to>
    <xdr:pic>
      <xdr:nvPicPr>
        <xdr:cNvPr id="2" name="รูปภาพ 1">
          <a:extLst>
            <a:ext uri="{FF2B5EF4-FFF2-40B4-BE49-F238E27FC236}">
              <a16:creationId xmlns:a16="http://schemas.microsoft.com/office/drawing/2014/main" id="{1A7EE14F-F7AF-436C-AA63-9173AC7F1393}"/>
            </a:ext>
          </a:extLst>
        </xdr:cNvPr>
        <xdr:cNvPicPr>
          <a:picLocks noChangeAspect="1"/>
        </xdr:cNvPicPr>
      </xdr:nvPicPr>
      <xdr:blipFill>
        <a:blip xmlns:r="http://schemas.openxmlformats.org/officeDocument/2006/relationships" r:embed="rId1"/>
        <a:stretch>
          <a:fillRect/>
        </a:stretch>
      </xdr:blipFill>
      <xdr:spPr>
        <a:xfrm>
          <a:off x="941070" y="3642360"/>
          <a:ext cx="6236240" cy="464860"/>
        </a:xfrm>
        <a:prstGeom prst="rect">
          <a:avLst/>
        </a:prstGeom>
      </xdr:spPr>
    </xdr:pic>
    <xdr:clientData/>
  </xdr:twoCellAnchor>
  <xdr:twoCellAnchor editAs="oneCell">
    <xdr:from>
      <xdr:col>4</xdr:col>
      <xdr:colOff>374651</xdr:colOff>
      <xdr:row>24</xdr:row>
      <xdr:rowOff>21424</xdr:rowOff>
    </xdr:from>
    <xdr:to>
      <xdr:col>8</xdr:col>
      <xdr:colOff>304801</xdr:colOff>
      <xdr:row>24</xdr:row>
      <xdr:rowOff>683331</xdr:rowOff>
    </xdr:to>
    <xdr:pic>
      <xdr:nvPicPr>
        <xdr:cNvPr id="3" name="รูปภาพ 2">
          <a:extLst>
            <a:ext uri="{FF2B5EF4-FFF2-40B4-BE49-F238E27FC236}">
              <a16:creationId xmlns:a16="http://schemas.microsoft.com/office/drawing/2014/main" id="{EB33602C-C0C5-45DD-BBB4-CD5EACD69EB9}"/>
            </a:ext>
          </a:extLst>
        </xdr:cNvPr>
        <xdr:cNvPicPr>
          <a:picLocks noChangeAspect="1"/>
        </xdr:cNvPicPr>
      </xdr:nvPicPr>
      <xdr:blipFill>
        <a:blip xmlns:r="http://schemas.openxmlformats.org/officeDocument/2006/relationships" r:embed="rId2"/>
        <a:stretch>
          <a:fillRect/>
        </a:stretch>
      </xdr:blipFill>
      <xdr:spPr>
        <a:xfrm>
          <a:off x="1350011" y="10361764"/>
          <a:ext cx="6513830" cy="661907"/>
        </a:xfrm>
        <a:prstGeom prst="rect">
          <a:avLst/>
        </a:prstGeom>
      </xdr:spPr>
    </xdr:pic>
    <xdr:clientData/>
  </xdr:twoCellAnchor>
  <xdr:twoCellAnchor editAs="oneCell">
    <xdr:from>
      <xdr:col>3</xdr:col>
      <xdr:colOff>190500</xdr:colOff>
      <xdr:row>18</xdr:row>
      <xdr:rowOff>637</xdr:rowOff>
    </xdr:from>
    <xdr:to>
      <xdr:col>7</xdr:col>
      <xdr:colOff>127000</xdr:colOff>
      <xdr:row>18</xdr:row>
      <xdr:rowOff>707477</xdr:rowOff>
    </xdr:to>
    <xdr:pic>
      <xdr:nvPicPr>
        <xdr:cNvPr id="4" name="รูปภาพ 3">
          <a:extLst>
            <a:ext uri="{FF2B5EF4-FFF2-40B4-BE49-F238E27FC236}">
              <a16:creationId xmlns:a16="http://schemas.microsoft.com/office/drawing/2014/main" id="{93AEBEA6-3FAA-417F-8199-9CC8311D94EF}"/>
            </a:ext>
          </a:extLst>
        </xdr:cNvPr>
        <xdr:cNvPicPr>
          <a:picLocks noChangeAspect="1"/>
        </xdr:cNvPicPr>
      </xdr:nvPicPr>
      <xdr:blipFill>
        <a:blip xmlns:r="http://schemas.openxmlformats.org/officeDocument/2006/relationships" r:embed="rId3"/>
        <a:stretch>
          <a:fillRect/>
        </a:stretch>
      </xdr:blipFill>
      <xdr:spPr>
        <a:xfrm>
          <a:off x="883920" y="6980557"/>
          <a:ext cx="5750560" cy="706840"/>
        </a:xfrm>
        <a:prstGeom prst="rect">
          <a:avLst/>
        </a:prstGeom>
      </xdr:spPr>
    </xdr:pic>
    <xdr:clientData/>
  </xdr:twoCellAnchor>
  <xdr:twoCellAnchor editAs="oneCell">
    <xdr:from>
      <xdr:col>4</xdr:col>
      <xdr:colOff>247650</xdr:colOff>
      <xdr:row>34</xdr:row>
      <xdr:rowOff>13896</xdr:rowOff>
    </xdr:from>
    <xdr:to>
      <xdr:col>8</xdr:col>
      <xdr:colOff>533400</xdr:colOff>
      <xdr:row>34</xdr:row>
      <xdr:rowOff>478838</xdr:rowOff>
    </xdr:to>
    <xdr:pic>
      <xdr:nvPicPr>
        <xdr:cNvPr id="5" name="รูปภาพ 4">
          <a:extLst>
            <a:ext uri="{FF2B5EF4-FFF2-40B4-BE49-F238E27FC236}">
              <a16:creationId xmlns:a16="http://schemas.microsoft.com/office/drawing/2014/main" id="{0A419629-6640-497B-9C95-0EF037FF2DAC}"/>
            </a:ext>
          </a:extLst>
        </xdr:cNvPr>
        <xdr:cNvPicPr>
          <a:picLocks noChangeAspect="1"/>
        </xdr:cNvPicPr>
      </xdr:nvPicPr>
      <xdr:blipFill>
        <a:blip xmlns:r="http://schemas.openxmlformats.org/officeDocument/2006/relationships" r:embed="rId4"/>
        <a:stretch>
          <a:fillRect/>
        </a:stretch>
      </xdr:blipFill>
      <xdr:spPr>
        <a:xfrm>
          <a:off x="1223010" y="15505356"/>
          <a:ext cx="6869430" cy="464942"/>
        </a:xfrm>
        <a:prstGeom prst="rect">
          <a:avLst/>
        </a:prstGeom>
      </xdr:spPr>
    </xdr:pic>
    <xdr:clientData/>
  </xdr:twoCellAnchor>
  <xdr:oneCellAnchor>
    <xdr:from>
      <xdr:col>4</xdr:col>
      <xdr:colOff>222251</xdr:colOff>
      <xdr:row>40</xdr:row>
      <xdr:rowOff>98671</xdr:rowOff>
    </xdr:from>
    <xdr:ext cx="5994400" cy="430970"/>
    <xdr:pic>
      <xdr:nvPicPr>
        <xdr:cNvPr id="6" name="รูปภาพ 5">
          <a:extLst>
            <a:ext uri="{FF2B5EF4-FFF2-40B4-BE49-F238E27FC236}">
              <a16:creationId xmlns:a16="http://schemas.microsoft.com/office/drawing/2014/main" id="{71D505DA-8D55-47A0-99D1-CD74DE34BA34}"/>
            </a:ext>
          </a:extLst>
        </xdr:cNvPr>
        <xdr:cNvPicPr>
          <a:picLocks noChangeAspect="1"/>
        </xdr:cNvPicPr>
      </xdr:nvPicPr>
      <xdr:blipFill>
        <a:blip xmlns:r="http://schemas.openxmlformats.org/officeDocument/2006/relationships" r:embed="rId5"/>
        <a:stretch>
          <a:fillRect/>
        </a:stretch>
      </xdr:blipFill>
      <xdr:spPr>
        <a:xfrm>
          <a:off x="1197611" y="19041991"/>
          <a:ext cx="5994400" cy="430970"/>
        </a:xfrm>
        <a:prstGeom prst="rect">
          <a:avLst/>
        </a:prstGeom>
      </xdr:spPr>
    </xdr:pic>
    <xdr:clientData/>
  </xdr:oneCellAnchor>
  <xdr:twoCellAnchor editAs="oneCell">
    <xdr:from>
      <xdr:col>3</xdr:col>
      <xdr:colOff>234951</xdr:colOff>
      <xdr:row>47</xdr:row>
      <xdr:rowOff>126224</xdr:rowOff>
    </xdr:from>
    <xdr:to>
      <xdr:col>7</xdr:col>
      <xdr:colOff>939800</xdr:colOff>
      <xdr:row>47</xdr:row>
      <xdr:rowOff>495340</xdr:rowOff>
    </xdr:to>
    <xdr:pic>
      <xdr:nvPicPr>
        <xdr:cNvPr id="7" name="รูปภาพ 6">
          <a:extLst>
            <a:ext uri="{FF2B5EF4-FFF2-40B4-BE49-F238E27FC236}">
              <a16:creationId xmlns:a16="http://schemas.microsoft.com/office/drawing/2014/main" id="{E7E8D0ED-936A-450B-A11C-646C9966A217}"/>
            </a:ext>
          </a:extLst>
        </xdr:cNvPr>
        <xdr:cNvPicPr>
          <a:picLocks noChangeAspect="1"/>
        </xdr:cNvPicPr>
      </xdr:nvPicPr>
      <xdr:blipFill>
        <a:blip xmlns:r="http://schemas.openxmlformats.org/officeDocument/2006/relationships" r:embed="rId6"/>
        <a:stretch>
          <a:fillRect/>
        </a:stretch>
      </xdr:blipFill>
      <xdr:spPr>
        <a:xfrm>
          <a:off x="928371" y="22437584"/>
          <a:ext cx="6518909" cy="369116"/>
        </a:xfrm>
        <a:prstGeom prst="rect">
          <a:avLst/>
        </a:prstGeom>
      </xdr:spPr>
    </xdr:pic>
    <xdr:clientData/>
  </xdr:twoCellAnchor>
  <xdr:twoCellAnchor editAs="oneCell">
    <xdr:from>
      <xdr:col>3</xdr:col>
      <xdr:colOff>184151</xdr:colOff>
      <xdr:row>56</xdr:row>
      <xdr:rowOff>485470</xdr:rowOff>
    </xdr:from>
    <xdr:to>
      <xdr:col>8</xdr:col>
      <xdr:colOff>254001</xdr:colOff>
      <xdr:row>58</xdr:row>
      <xdr:rowOff>6350</xdr:rowOff>
    </xdr:to>
    <xdr:pic>
      <xdr:nvPicPr>
        <xdr:cNvPr id="8" name="รูปภาพ 7">
          <a:extLst>
            <a:ext uri="{FF2B5EF4-FFF2-40B4-BE49-F238E27FC236}">
              <a16:creationId xmlns:a16="http://schemas.microsoft.com/office/drawing/2014/main" id="{4CDE551B-F2FD-4BF8-9B6C-AD38B12050F1}"/>
            </a:ext>
          </a:extLst>
        </xdr:cNvPr>
        <xdr:cNvPicPr>
          <a:picLocks noChangeAspect="1"/>
        </xdr:cNvPicPr>
      </xdr:nvPicPr>
      <xdr:blipFill>
        <a:blip xmlns:r="http://schemas.openxmlformats.org/officeDocument/2006/relationships" r:embed="rId7"/>
        <a:stretch>
          <a:fillRect/>
        </a:stretch>
      </xdr:blipFill>
      <xdr:spPr>
        <a:xfrm>
          <a:off x="877571" y="26690650"/>
          <a:ext cx="6935470" cy="5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FDA09055-E94C-4B23-8B4F-364F41BBE549}"/>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3EB6A946-CAF4-4B4A-B012-A9AB39C4F08C}"/>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DB7B3BFB-367A-42AC-A862-80433A183E2B}"/>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8CBB944A-88AF-4E7A-AA37-5FD2C158460A}"/>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C592595C-6BE0-493E-AD02-CD4A6B70BC81}"/>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7"/>
  <sheetViews>
    <sheetView showGridLines="0" view="pageBreakPreview" zoomScaleNormal="60" zoomScaleSheetLayoutView="100" workbookViewId="0">
      <selection activeCell="C23" sqref="C23:E23"/>
    </sheetView>
  </sheetViews>
  <sheetFormatPr defaultColWidth="9" defaultRowHeight="13.8"/>
  <cols>
    <col min="1" max="1" width="2.69921875" style="1" customWidth="1"/>
    <col min="2" max="2" width="12.796875" style="1" customWidth="1"/>
    <col min="3" max="3" width="12.296875" style="1" customWidth="1"/>
    <col min="4" max="4" width="29.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192</v>
      </c>
    </row>
    <row r="2" spans="1:11" ht="18" customHeight="1">
      <c r="K2" s="9" t="s">
        <v>58</v>
      </c>
    </row>
    <row r="3" spans="1:11" ht="27.75" customHeight="1">
      <c r="A3" s="18" t="s">
        <v>50</v>
      </c>
      <c r="B3" s="10"/>
      <c r="C3" s="10"/>
      <c r="D3" s="10"/>
      <c r="E3" s="10"/>
      <c r="F3" s="10"/>
      <c r="G3" s="10"/>
      <c r="H3" s="10"/>
      <c r="I3" s="10"/>
      <c r="J3" s="10"/>
      <c r="K3" s="11"/>
    </row>
    <row r="5" spans="1:11" ht="15" customHeight="1">
      <c r="A5" s="3" t="s">
        <v>95</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24</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151.80000000000001" customHeight="1">
      <c r="B9" s="22" t="s">
        <v>35</v>
      </c>
      <c r="C9" s="23" t="s">
        <v>180</v>
      </c>
      <c r="D9" s="24" t="s">
        <v>244</v>
      </c>
      <c r="E9" s="33" t="e">
        <f>AVERAGE('MPS(input_separate)'!B6:B105)</f>
        <v>#DIV/0!</v>
      </c>
      <c r="F9" s="23" t="s">
        <v>80</v>
      </c>
      <c r="G9" s="78" t="s">
        <v>37</v>
      </c>
      <c r="H9" s="78" t="s">
        <v>38</v>
      </c>
      <c r="I9" s="79" t="s">
        <v>181</v>
      </c>
      <c r="J9" s="78" t="s">
        <v>81</v>
      </c>
      <c r="K9" s="78" t="s">
        <v>182</v>
      </c>
    </row>
    <row r="10" spans="1:11" ht="115.8" customHeight="1">
      <c r="B10" s="68" t="s">
        <v>75</v>
      </c>
      <c r="C10" s="23" t="s">
        <v>186</v>
      </c>
      <c r="D10" s="24" t="s">
        <v>245</v>
      </c>
      <c r="E10" s="33" t="e">
        <f>AVERAGE('MPS(input_separate)'!C6:C105)</f>
        <v>#DIV/0!</v>
      </c>
      <c r="F10" s="105" t="s">
        <v>163</v>
      </c>
      <c r="G10" s="78" t="s">
        <v>187</v>
      </c>
      <c r="H10" s="78" t="s">
        <v>183</v>
      </c>
      <c r="I10" s="79" t="s">
        <v>184</v>
      </c>
      <c r="J10" s="78" t="s">
        <v>185</v>
      </c>
      <c r="K10" s="78" t="s">
        <v>52</v>
      </c>
    </row>
    <row r="11" spans="1:11" ht="42" customHeight="1">
      <c r="B11" s="67"/>
      <c r="D11" s="106"/>
      <c r="E11" s="107"/>
      <c r="F11" s="107"/>
      <c r="G11" s="107"/>
      <c r="H11" s="107"/>
      <c r="I11" s="107"/>
      <c r="J11" s="107"/>
    </row>
    <row r="12" spans="1:11" ht="42" customHeight="1">
      <c r="B12" s="67"/>
      <c r="D12" s="106"/>
      <c r="E12" s="107"/>
      <c r="F12" s="107"/>
      <c r="G12" s="107"/>
      <c r="H12" s="107"/>
      <c r="I12" s="107"/>
      <c r="J12" s="107"/>
    </row>
    <row r="13" spans="1:11" ht="42" customHeight="1">
      <c r="B13" s="67"/>
      <c r="D13" s="106"/>
      <c r="E13" s="107"/>
      <c r="F13" s="107"/>
      <c r="G13" s="107"/>
      <c r="H13" s="107"/>
      <c r="I13" s="107"/>
      <c r="J13" s="107"/>
    </row>
    <row r="14" spans="1:11" ht="15" customHeight="1">
      <c r="A14" s="3" t="s">
        <v>96</v>
      </c>
    </row>
    <row r="15" spans="1:11" ht="15" customHeight="1">
      <c r="B15" s="21" t="s">
        <v>10</v>
      </c>
      <c r="C15" s="129" t="s">
        <v>11</v>
      </c>
      <c r="D15" s="129"/>
      <c r="E15" s="21" t="s">
        <v>12</v>
      </c>
      <c r="F15" s="21" t="s">
        <v>13</v>
      </c>
      <c r="G15" s="129" t="s">
        <v>14</v>
      </c>
      <c r="H15" s="129"/>
      <c r="I15" s="129"/>
      <c r="J15" s="129" t="s">
        <v>15</v>
      </c>
      <c r="K15" s="129"/>
    </row>
    <row r="16" spans="1:11" ht="34.5" customHeight="1">
      <c r="B16" s="80" t="s">
        <v>21</v>
      </c>
      <c r="C16" s="130" t="s">
        <v>22</v>
      </c>
      <c r="D16" s="130"/>
      <c r="E16" s="80" t="s">
        <v>23</v>
      </c>
      <c r="F16" s="80" t="s">
        <v>1</v>
      </c>
      <c r="G16" s="129" t="s">
        <v>88</v>
      </c>
      <c r="H16" s="129"/>
      <c r="I16" s="129"/>
      <c r="J16" s="129" t="s">
        <v>29</v>
      </c>
      <c r="K16" s="129"/>
    </row>
    <row r="17" spans="1:11" ht="57" customHeight="1">
      <c r="B17" s="77" t="s">
        <v>98</v>
      </c>
      <c r="C17" s="125" t="s">
        <v>87</v>
      </c>
      <c r="D17" s="125"/>
      <c r="E17" s="81">
        <v>56100</v>
      </c>
      <c r="F17" s="77" t="s">
        <v>109</v>
      </c>
      <c r="G17" s="126" t="s">
        <v>83</v>
      </c>
      <c r="H17" s="127"/>
      <c r="I17" s="127"/>
      <c r="J17" s="128" t="s">
        <v>52</v>
      </c>
      <c r="K17" s="128"/>
    </row>
    <row r="18" spans="1:11" ht="15" customHeight="1">
      <c r="A18" s="3" t="s">
        <v>97</v>
      </c>
      <c r="B18" s="3"/>
    </row>
    <row r="19" spans="1:11" ht="15" customHeight="1">
      <c r="A19" s="3"/>
      <c r="B19" s="21" t="s">
        <v>10</v>
      </c>
      <c r="C19" s="21" t="s">
        <v>11</v>
      </c>
      <c r="D19" s="21" t="s">
        <v>12</v>
      </c>
      <c r="E19" s="21" t="s">
        <v>13</v>
      </c>
      <c r="F19" s="21" t="s">
        <v>14</v>
      </c>
      <c r="G19" s="21" t="s">
        <v>15</v>
      </c>
      <c r="H19" s="21" t="s">
        <v>16</v>
      </c>
      <c r="I19" s="21" t="s">
        <v>17</v>
      </c>
      <c r="J19" s="21" t="s">
        <v>18</v>
      </c>
      <c r="K19" s="21" t="s">
        <v>19</v>
      </c>
    </row>
    <row r="20" spans="1:11" s="6" customFormat="1" ht="34.5" customHeight="1">
      <c r="B20" s="21" t="s">
        <v>20</v>
      </c>
      <c r="C20" s="21" t="s">
        <v>21</v>
      </c>
      <c r="D20" s="21" t="s">
        <v>22</v>
      </c>
      <c r="E20" s="21" t="s">
        <v>23</v>
      </c>
      <c r="F20" s="21" t="s">
        <v>1</v>
      </c>
      <c r="G20" s="21" t="s">
        <v>25</v>
      </c>
      <c r="H20" s="21" t="s">
        <v>26</v>
      </c>
      <c r="I20" s="21" t="s">
        <v>27</v>
      </c>
      <c r="J20" s="21" t="s">
        <v>28</v>
      </c>
      <c r="K20" s="21" t="s">
        <v>29</v>
      </c>
    </row>
    <row r="21" spans="1:11" s="6" customFormat="1" ht="34.5" customHeight="1">
      <c r="B21" s="21"/>
      <c r="C21" s="21"/>
      <c r="D21" s="21"/>
      <c r="E21" s="21"/>
      <c r="F21" s="21"/>
      <c r="G21" s="21"/>
      <c r="H21" s="21"/>
      <c r="I21" s="21"/>
      <c r="J21" s="21"/>
      <c r="K21" s="21"/>
    </row>
    <row r="22" spans="1:11" ht="91.2" customHeight="1">
      <c r="B22" s="22" t="s">
        <v>35</v>
      </c>
      <c r="C22" s="23" t="s">
        <v>190</v>
      </c>
      <c r="D22" s="24" t="s">
        <v>92</v>
      </c>
      <c r="E22" s="33" t="e">
        <f>AVERAGE('MPS(input_separate)'!D6:D105)</f>
        <v>#DIV/0!</v>
      </c>
      <c r="F22" s="23" t="s">
        <v>93</v>
      </c>
      <c r="G22" s="78" t="s">
        <v>33</v>
      </c>
      <c r="H22" s="78" t="s">
        <v>38</v>
      </c>
      <c r="I22" s="79" t="s">
        <v>82</v>
      </c>
      <c r="J22" s="78" t="s">
        <v>94</v>
      </c>
      <c r="K22" s="78" t="s">
        <v>52</v>
      </c>
    </row>
    <row r="23" spans="1:11" ht="108.6" customHeight="1">
      <c r="B23" s="68" t="s">
        <v>75</v>
      </c>
      <c r="C23" s="23" t="s">
        <v>191</v>
      </c>
      <c r="D23" s="24" t="s">
        <v>238</v>
      </c>
      <c r="E23" s="33" t="e">
        <f>AVERAGE('MPS(input_separate)'!E6:E105)</f>
        <v>#DIV/0!</v>
      </c>
      <c r="F23" s="22" t="s">
        <v>239</v>
      </c>
      <c r="G23" s="78" t="s">
        <v>103</v>
      </c>
      <c r="H23" s="78" t="s">
        <v>102</v>
      </c>
      <c r="I23" s="79" t="s">
        <v>104</v>
      </c>
      <c r="J23" s="78" t="s">
        <v>105</v>
      </c>
      <c r="K23" s="78" t="s">
        <v>52</v>
      </c>
    </row>
    <row r="24" spans="1:11" ht="96.6" customHeight="1">
      <c r="B24" s="22" t="s">
        <v>99</v>
      </c>
      <c r="C24" s="23" t="s">
        <v>106</v>
      </c>
      <c r="D24" s="24" t="s">
        <v>120</v>
      </c>
      <c r="E24" s="33" t="e">
        <f>AVERAGE('MPS(input_separate)'!E6:F105)</f>
        <v>#DIV/0!</v>
      </c>
      <c r="F24" s="23" t="s">
        <v>107</v>
      </c>
      <c r="G24" s="78" t="s">
        <v>100</v>
      </c>
      <c r="H24" s="78" t="s">
        <v>83</v>
      </c>
      <c r="I24" s="79" t="s">
        <v>108</v>
      </c>
      <c r="J24" s="78" t="s">
        <v>52</v>
      </c>
      <c r="K24" s="78" t="s">
        <v>52</v>
      </c>
    </row>
    <row r="25" spans="1:11" ht="42" customHeight="1">
      <c r="B25" s="67"/>
      <c r="D25" s="66"/>
      <c r="E25" s="66"/>
      <c r="F25" s="66"/>
      <c r="G25" s="66"/>
      <c r="H25" s="66"/>
      <c r="K25" s="1" t="s">
        <v>90</v>
      </c>
    </row>
    <row r="26" spans="1:11" ht="42" customHeight="1">
      <c r="B26" s="67"/>
      <c r="D26" s="66"/>
      <c r="E26" s="66"/>
      <c r="F26" s="66"/>
      <c r="G26" s="66"/>
      <c r="H26" s="66"/>
      <c r="K26" s="1" t="s">
        <v>90</v>
      </c>
    </row>
    <row r="27" spans="1:11" ht="18.75" customHeight="1">
      <c r="A27" s="3" t="s">
        <v>89</v>
      </c>
      <c r="B27" s="3"/>
    </row>
    <row r="28" spans="1:11" ht="16.8" thickBot="1">
      <c r="B28" s="122" t="s">
        <v>49</v>
      </c>
      <c r="C28" s="122"/>
      <c r="D28" s="25" t="s">
        <v>24</v>
      </c>
    </row>
    <row r="29" spans="1:11" ht="16.8" thickBot="1">
      <c r="B29" s="123" t="e">
        <f>ROUNDDOWN('MPS(calc_process)'!G6, 0)</f>
        <v>#DIV/0!</v>
      </c>
      <c r="C29" s="124"/>
      <c r="D29" s="51" t="s">
        <v>59</v>
      </c>
    </row>
    <row r="30" spans="1:11" ht="20.25" customHeight="1">
      <c r="F30" s="7"/>
      <c r="G30" s="7"/>
    </row>
    <row r="31" spans="1:11" ht="14.25" customHeight="1">
      <c r="A31" s="3" t="s">
        <v>9</v>
      </c>
    </row>
    <row r="32" spans="1:11" ht="14.25" customHeight="1">
      <c r="B32" s="12" t="s">
        <v>31</v>
      </c>
      <c r="C32" s="121" t="s">
        <v>101</v>
      </c>
      <c r="D32" s="121"/>
      <c r="E32" s="121"/>
      <c r="F32" s="121"/>
      <c r="G32" s="121"/>
      <c r="H32" s="121"/>
      <c r="I32" s="121"/>
      <c r="J32" s="8"/>
    </row>
    <row r="33" spans="2:10" ht="14.25" customHeight="1">
      <c r="B33" s="12" t="s">
        <v>30</v>
      </c>
      <c r="C33" s="121" t="s">
        <v>32</v>
      </c>
      <c r="D33" s="121"/>
      <c r="E33" s="121"/>
      <c r="F33" s="121"/>
      <c r="G33" s="121"/>
      <c r="H33" s="121"/>
      <c r="I33" s="121"/>
      <c r="J33" s="8"/>
    </row>
    <row r="34" spans="2:10" ht="14.25" customHeight="1">
      <c r="B34" s="12" t="s">
        <v>33</v>
      </c>
      <c r="C34" s="121" t="s">
        <v>34</v>
      </c>
      <c r="D34" s="121"/>
      <c r="E34" s="121"/>
      <c r="F34" s="121"/>
      <c r="G34" s="121"/>
      <c r="H34" s="121"/>
      <c r="I34" s="121"/>
      <c r="J34" s="8"/>
    </row>
    <row r="42" spans="2:10" ht="22.8">
      <c r="B42" s="56"/>
      <c r="C42" s="56"/>
      <c r="D42" s="56"/>
      <c r="E42" s="56"/>
    </row>
    <row r="43" spans="2:10" ht="76.05" customHeight="1">
      <c r="B43" s="57" t="s">
        <v>61</v>
      </c>
      <c r="C43" s="63" t="s">
        <v>62</v>
      </c>
      <c r="D43" s="57" t="s">
        <v>63</v>
      </c>
      <c r="E43" s="57" t="s">
        <v>64</v>
      </c>
    </row>
    <row r="44" spans="2:10" ht="58.95" customHeight="1">
      <c r="B44" s="57" t="s">
        <v>65</v>
      </c>
      <c r="C44" s="64" t="s">
        <v>66</v>
      </c>
      <c r="D44" s="58" t="s">
        <v>67</v>
      </c>
      <c r="E44" s="59" t="e">
        <f>IF(OR(E45="-",E46="-"),"-",E45-E46-E47)</f>
        <v>#REF!</v>
      </c>
    </row>
    <row r="45" spans="2:10" ht="58.95" customHeight="1">
      <c r="B45" s="60" t="s">
        <v>68</v>
      </c>
      <c r="C45" s="65" t="s">
        <v>69</v>
      </c>
      <c r="D45" s="61" t="s">
        <v>70</v>
      </c>
      <c r="E45" s="62" t="e">
        <f>[1]BE!H34</f>
        <v>#REF!</v>
      </c>
    </row>
    <row r="46" spans="2:10" ht="58.95" customHeight="1">
      <c r="B46" s="60" t="s">
        <v>71</v>
      </c>
      <c r="C46" s="65" t="s">
        <v>72</v>
      </c>
      <c r="D46" s="61" t="s">
        <v>70</v>
      </c>
      <c r="E46" s="62" t="e">
        <f>[1]PE!H34</f>
        <v>#REF!</v>
      </c>
    </row>
    <row r="47" spans="2:10" ht="58.95" customHeight="1">
      <c r="B47" s="60" t="s">
        <v>73</v>
      </c>
      <c r="C47" s="65" t="s">
        <v>74</v>
      </c>
      <c r="D47" s="61" t="s">
        <v>70</v>
      </c>
      <c r="E47" s="62" t="e">
        <f>IF([1]LE!H35="","-",[1]LE!H35)</f>
        <v>#REF!</v>
      </c>
    </row>
  </sheetData>
  <sheetProtection formatCells="0" formatRows="0"/>
  <mergeCells count="14">
    <mergeCell ref="C17:D17"/>
    <mergeCell ref="G17:I17"/>
    <mergeCell ref="J17:K17"/>
    <mergeCell ref="C15:D15"/>
    <mergeCell ref="G15:I15"/>
    <mergeCell ref="J15:K15"/>
    <mergeCell ref="C16:D16"/>
    <mergeCell ref="G16:I16"/>
    <mergeCell ref="J16:K16"/>
    <mergeCell ref="C33:I33"/>
    <mergeCell ref="C34:I34"/>
    <mergeCell ref="B28:C28"/>
    <mergeCell ref="B29:C29"/>
    <mergeCell ref="C32:I32"/>
  </mergeCells>
  <phoneticPr fontId="2"/>
  <pageMargins left="0.70866141732283472" right="0.70866141732283472" top="0.74803149606299213" bottom="0.74803149606299213" header="0.31496062992125984" footer="0.31496062992125984"/>
  <pageSetup paperSize="9" scale="36"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F105"/>
  <sheetViews>
    <sheetView view="pageBreakPreview" zoomScale="83" zoomScaleNormal="100" zoomScaleSheetLayoutView="80" workbookViewId="0">
      <selection activeCell="C23" sqref="C23:E23"/>
    </sheetView>
  </sheetViews>
  <sheetFormatPr defaultColWidth="9" defaultRowHeight="13.8"/>
  <cols>
    <col min="1" max="1" width="20.796875" style="17" customWidth="1"/>
    <col min="2" max="2" width="47.19921875" style="17" customWidth="1"/>
    <col min="3" max="6" width="50.296875" style="17" customWidth="1"/>
    <col min="7" max="16384" width="9" style="17"/>
  </cols>
  <sheetData>
    <row r="1" spans="1:6" ht="15" customHeight="1">
      <c r="B1" s="19"/>
      <c r="C1" s="19"/>
      <c r="D1" s="19"/>
      <c r="E1" s="19"/>
      <c r="F1" s="19" t="str">
        <f>'MPS(input)'!K1</f>
        <v>Monitoring Spreadsheet: JCM_TH_TVER-01-04_ver01.0</v>
      </c>
    </row>
    <row r="2" spans="1:6" ht="15" customHeight="1">
      <c r="B2" s="19"/>
      <c r="C2" s="19"/>
      <c r="D2" s="19"/>
      <c r="E2" s="19"/>
      <c r="F2" s="19" t="str">
        <f>'MPS(input)'!K2</f>
        <v>Reference Number:</v>
      </c>
    </row>
    <row r="3" spans="1:6" ht="16.2">
      <c r="A3" s="15" t="s">
        <v>128</v>
      </c>
      <c r="B3" s="16" t="s">
        <v>188</v>
      </c>
      <c r="C3" s="16" t="s">
        <v>189</v>
      </c>
      <c r="D3" s="16" t="s">
        <v>193</v>
      </c>
      <c r="E3" s="16" t="s">
        <v>191</v>
      </c>
      <c r="F3" s="16" t="s">
        <v>131</v>
      </c>
    </row>
    <row r="4" spans="1:6" ht="44.4" customHeight="1">
      <c r="A4" s="15" t="s">
        <v>129</v>
      </c>
      <c r="B4" s="16" t="s">
        <v>240</v>
      </c>
      <c r="C4" s="16" t="s">
        <v>241</v>
      </c>
      <c r="D4" s="16" t="s">
        <v>130</v>
      </c>
      <c r="E4" s="16" t="s">
        <v>242</v>
      </c>
      <c r="F4" s="16" t="s">
        <v>132</v>
      </c>
    </row>
    <row r="5" spans="1:6" ht="16.2">
      <c r="A5" s="15"/>
      <c r="B5" s="15" t="s">
        <v>80</v>
      </c>
      <c r="C5" s="15" t="s">
        <v>163</v>
      </c>
      <c r="D5" s="15" t="s">
        <v>93</v>
      </c>
      <c r="E5" s="15" t="s">
        <v>239</v>
      </c>
      <c r="F5" s="15" t="s">
        <v>243</v>
      </c>
    </row>
    <row r="6" spans="1:6">
      <c r="A6" s="26">
        <v>1</v>
      </c>
      <c r="B6" s="109"/>
      <c r="C6" s="27"/>
      <c r="D6" s="27"/>
      <c r="E6" s="27"/>
      <c r="F6" s="112"/>
    </row>
    <row r="7" spans="1:6">
      <c r="A7" s="26">
        <v>2</v>
      </c>
      <c r="B7" s="27"/>
      <c r="C7" s="27"/>
      <c r="D7" s="27"/>
      <c r="E7" s="27"/>
      <c r="F7" s="27"/>
    </row>
    <row r="8" spans="1:6">
      <c r="A8" s="26">
        <v>3</v>
      </c>
      <c r="B8" s="27"/>
      <c r="C8" s="27"/>
      <c r="D8" s="27"/>
      <c r="E8" s="27"/>
      <c r="F8" s="27"/>
    </row>
    <row r="9" spans="1:6">
      <c r="A9" s="26">
        <v>4</v>
      </c>
      <c r="B9" s="27"/>
      <c r="C9" s="27"/>
      <c r="D9" s="27"/>
      <c r="E9" s="27"/>
      <c r="F9" s="27"/>
    </row>
    <row r="10" spans="1:6">
      <c r="A10" s="26">
        <v>5</v>
      </c>
      <c r="B10" s="27"/>
      <c r="C10" s="27"/>
      <c r="D10" s="27"/>
      <c r="E10" s="27"/>
      <c r="F10" s="27"/>
    </row>
    <row r="11" spans="1:6">
      <c r="A11" s="26">
        <v>6</v>
      </c>
      <c r="B11" s="27"/>
      <c r="C11" s="27"/>
      <c r="D11" s="27"/>
      <c r="E11" s="27"/>
      <c r="F11" s="27"/>
    </row>
    <row r="12" spans="1:6">
      <c r="A12" s="26">
        <v>7</v>
      </c>
      <c r="B12" s="27"/>
      <c r="C12" s="27"/>
      <c r="D12" s="27"/>
      <c r="E12" s="27"/>
      <c r="F12" s="27"/>
    </row>
    <row r="13" spans="1:6">
      <c r="A13" s="26">
        <v>8</v>
      </c>
      <c r="B13" s="27"/>
      <c r="C13" s="27"/>
      <c r="D13" s="27"/>
      <c r="E13" s="27"/>
      <c r="F13" s="27"/>
    </row>
    <row r="14" spans="1:6">
      <c r="A14" s="26">
        <v>9</v>
      </c>
      <c r="B14" s="27"/>
      <c r="C14" s="27"/>
      <c r="D14" s="27"/>
      <c r="E14" s="27"/>
      <c r="F14" s="27"/>
    </row>
    <row r="15" spans="1:6">
      <c r="A15" s="26">
        <v>10</v>
      </c>
      <c r="B15" s="27"/>
      <c r="C15" s="27"/>
      <c r="D15" s="27"/>
      <c r="E15" s="27"/>
      <c r="F15" s="27"/>
    </row>
    <row r="16" spans="1:6">
      <c r="A16" s="26">
        <v>11</v>
      </c>
      <c r="B16" s="27"/>
      <c r="C16" s="27"/>
      <c r="D16" s="27"/>
      <c r="E16" s="27"/>
      <c r="F16" s="27"/>
    </row>
    <row r="17" spans="1:6">
      <c r="A17" s="26">
        <v>12</v>
      </c>
      <c r="B17" s="27"/>
      <c r="C17" s="27"/>
      <c r="D17" s="27"/>
      <c r="E17" s="27"/>
      <c r="F17" s="27"/>
    </row>
    <row r="18" spans="1:6">
      <c r="A18" s="26">
        <v>13</v>
      </c>
      <c r="B18" s="27"/>
      <c r="C18" s="27"/>
      <c r="D18" s="27"/>
      <c r="E18" s="27"/>
      <c r="F18" s="27"/>
    </row>
    <row r="19" spans="1:6">
      <c r="A19" s="26">
        <v>14</v>
      </c>
      <c r="B19" s="27"/>
      <c r="C19" s="27"/>
      <c r="D19" s="27"/>
      <c r="E19" s="27"/>
      <c r="F19" s="27"/>
    </row>
    <row r="20" spans="1:6">
      <c r="A20" s="26">
        <v>15</v>
      </c>
      <c r="B20" s="27"/>
      <c r="C20" s="27"/>
      <c r="D20" s="27"/>
      <c r="E20" s="27"/>
      <c r="F20" s="27"/>
    </row>
    <row r="21" spans="1:6">
      <c r="A21" s="26">
        <v>16</v>
      </c>
      <c r="B21" s="27"/>
      <c r="C21" s="27"/>
      <c r="D21" s="27"/>
      <c r="E21" s="27"/>
      <c r="F21" s="27"/>
    </row>
    <row r="22" spans="1:6">
      <c r="A22" s="26">
        <v>17</v>
      </c>
      <c r="B22" s="27"/>
      <c r="C22" s="27"/>
      <c r="D22" s="27"/>
      <c r="E22" s="27"/>
      <c r="F22" s="27"/>
    </row>
    <row r="23" spans="1:6">
      <c r="A23" s="26">
        <v>18</v>
      </c>
      <c r="B23" s="27"/>
      <c r="C23" s="27"/>
      <c r="D23" s="27"/>
      <c r="E23" s="27"/>
      <c r="F23" s="27"/>
    </row>
    <row r="24" spans="1:6">
      <c r="A24" s="26">
        <v>19</v>
      </c>
      <c r="B24" s="27"/>
      <c r="C24" s="27"/>
      <c r="D24" s="27"/>
      <c r="E24" s="27"/>
      <c r="F24" s="27"/>
    </row>
    <row r="25" spans="1:6">
      <c r="A25" s="26">
        <v>20</v>
      </c>
      <c r="B25" s="27"/>
      <c r="C25" s="27"/>
      <c r="D25" s="27"/>
      <c r="E25" s="27"/>
      <c r="F25" s="27"/>
    </row>
    <row r="26" spans="1:6">
      <c r="A26" s="26">
        <v>21</v>
      </c>
      <c r="B26" s="27"/>
      <c r="C26" s="27"/>
      <c r="D26" s="27"/>
      <c r="E26" s="27"/>
      <c r="F26" s="27"/>
    </row>
    <row r="27" spans="1:6">
      <c r="A27" s="26">
        <v>22</v>
      </c>
      <c r="B27" s="27"/>
      <c r="C27" s="27"/>
      <c r="D27" s="27"/>
      <c r="E27" s="27"/>
      <c r="F27" s="27"/>
    </row>
    <row r="28" spans="1:6">
      <c r="A28" s="26">
        <v>23</v>
      </c>
      <c r="B28" s="27"/>
      <c r="C28" s="27"/>
      <c r="D28" s="27"/>
      <c r="E28" s="27"/>
      <c r="F28" s="27"/>
    </row>
    <row r="29" spans="1:6">
      <c r="A29" s="26">
        <v>24</v>
      </c>
      <c r="B29" s="27"/>
      <c r="C29" s="27"/>
      <c r="D29" s="27"/>
      <c r="E29" s="27"/>
      <c r="F29" s="27"/>
    </row>
    <row r="30" spans="1:6">
      <c r="A30" s="26">
        <v>25</v>
      </c>
      <c r="B30" s="27"/>
      <c r="C30" s="27"/>
      <c r="D30" s="27"/>
      <c r="E30" s="27"/>
      <c r="F30" s="27"/>
    </row>
    <row r="31" spans="1:6">
      <c r="A31" s="26">
        <v>26</v>
      </c>
      <c r="B31" s="27"/>
      <c r="C31" s="27"/>
      <c r="D31" s="27"/>
      <c r="E31" s="27"/>
      <c r="F31" s="27"/>
    </row>
    <row r="32" spans="1:6">
      <c r="A32" s="26">
        <v>27</v>
      </c>
      <c r="B32" s="27"/>
      <c r="C32" s="27"/>
      <c r="D32" s="27"/>
      <c r="E32" s="27"/>
      <c r="F32" s="27"/>
    </row>
    <row r="33" spans="1:6">
      <c r="A33" s="26">
        <v>28</v>
      </c>
      <c r="B33" s="27"/>
      <c r="C33" s="27"/>
      <c r="D33" s="27"/>
      <c r="E33" s="27"/>
      <c r="F33" s="27"/>
    </row>
    <row r="34" spans="1:6">
      <c r="A34" s="26">
        <v>29</v>
      </c>
      <c r="B34" s="27"/>
      <c r="C34" s="27"/>
      <c r="D34" s="27"/>
      <c r="E34" s="27"/>
      <c r="F34" s="27"/>
    </row>
    <row r="35" spans="1:6">
      <c r="A35" s="26">
        <v>30</v>
      </c>
      <c r="B35" s="27"/>
      <c r="C35" s="27"/>
      <c r="D35" s="27"/>
      <c r="E35" s="27"/>
      <c r="F35" s="27"/>
    </row>
    <row r="36" spans="1:6">
      <c r="A36" s="26">
        <v>31</v>
      </c>
      <c r="B36" s="27"/>
      <c r="C36" s="27"/>
      <c r="D36" s="27"/>
      <c r="E36" s="27"/>
      <c r="F36" s="27"/>
    </row>
    <row r="37" spans="1:6">
      <c r="A37" s="26">
        <v>32</v>
      </c>
      <c r="B37" s="27"/>
      <c r="C37" s="27"/>
      <c r="D37" s="27"/>
      <c r="E37" s="27"/>
      <c r="F37" s="27"/>
    </row>
    <row r="38" spans="1:6">
      <c r="A38" s="26">
        <v>33</v>
      </c>
      <c r="B38" s="27"/>
      <c r="C38" s="27"/>
      <c r="D38" s="27"/>
      <c r="E38" s="27"/>
      <c r="F38" s="27"/>
    </row>
    <row r="39" spans="1:6">
      <c r="A39" s="26">
        <v>34</v>
      </c>
      <c r="B39" s="27"/>
      <c r="C39" s="27"/>
      <c r="D39" s="27"/>
      <c r="E39" s="27"/>
      <c r="F39" s="27"/>
    </row>
    <row r="40" spans="1:6">
      <c r="A40" s="26">
        <v>35</v>
      </c>
      <c r="B40" s="27"/>
      <c r="C40" s="27"/>
      <c r="D40" s="27"/>
      <c r="E40" s="27"/>
      <c r="F40" s="27"/>
    </row>
    <row r="41" spans="1:6">
      <c r="A41" s="26">
        <v>36</v>
      </c>
      <c r="B41" s="27"/>
      <c r="C41" s="27"/>
      <c r="D41" s="27"/>
      <c r="E41" s="27"/>
      <c r="F41" s="27"/>
    </row>
    <row r="42" spans="1:6">
      <c r="A42" s="26">
        <v>37</v>
      </c>
      <c r="B42" s="27"/>
      <c r="C42" s="27"/>
      <c r="D42" s="27"/>
      <c r="E42" s="27"/>
      <c r="F42" s="27"/>
    </row>
    <row r="43" spans="1:6">
      <c r="A43" s="26">
        <v>38</v>
      </c>
      <c r="B43" s="27"/>
      <c r="C43" s="27"/>
      <c r="D43" s="27"/>
      <c r="E43" s="27"/>
      <c r="F43" s="27"/>
    </row>
    <row r="44" spans="1:6">
      <c r="A44" s="26">
        <v>39</v>
      </c>
      <c r="B44" s="27"/>
      <c r="C44" s="27"/>
      <c r="D44" s="27"/>
      <c r="E44" s="27"/>
      <c r="F44" s="27"/>
    </row>
    <row r="45" spans="1:6">
      <c r="A45" s="26">
        <v>40</v>
      </c>
      <c r="B45" s="27"/>
      <c r="C45" s="27"/>
      <c r="D45" s="27"/>
      <c r="E45" s="27"/>
      <c r="F45" s="27"/>
    </row>
    <row r="46" spans="1:6">
      <c r="A46" s="26">
        <v>41</v>
      </c>
      <c r="B46" s="27"/>
      <c r="C46" s="27"/>
      <c r="D46" s="27"/>
      <c r="E46" s="27"/>
      <c r="F46" s="27"/>
    </row>
    <row r="47" spans="1:6">
      <c r="A47" s="26">
        <v>42</v>
      </c>
      <c r="B47" s="27"/>
      <c r="C47" s="27"/>
      <c r="D47" s="27"/>
      <c r="E47" s="27"/>
      <c r="F47" s="27"/>
    </row>
    <row r="48" spans="1:6">
      <c r="A48" s="26">
        <v>43</v>
      </c>
      <c r="B48" s="27"/>
      <c r="C48" s="27"/>
      <c r="D48" s="27"/>
      <c r="E48" s="27"/>
      <c r="F48" s="27"/>
    </row>
    <row r="49" spans="1:6">
      <c r="A49" s="26">
        <v>44</v>
      </c>
      <c r="B49" s="27"/>
      <c r="C49" s="27"/>
      <c r="D49" s="27"/>
      <c r="E49" s="27"/>
      <c r="F49" s="27"/>
    </row>
    <row r="50" spans="1:6">
      <c r="A50" s="26">
        <v>45</v>
      </c>
      <c r="B50" s="27"/>
      <c r="C50" s="27"/>
      <c r="D50" s="27"/>
      <c r="E50" s="27"/>
      <c r="F50" s="27"/>
    </row>
    <row r="51" spans="1:6">
      <c r="A51" s="26">
        <v>46</v>
      </c>
      <c r="B51" s="27"/>
      <c r="C51" s="27"/>
      <c r="D51" s="27"/>
      <c r="E51" s="27"/>
      <c r="F51" s="27"/>
    </row>
    <row r="52" spans="1:6">
      <c r="A52" s="26">
        <v>47</v>
      </c>
      <c r="B52" s="27"/>
      <c r="C52" s="27"/>
      <c r="D52" s="27"/>
      <c r="E52" s="27"/>
      <c r="F52" s="27"/>
    </row>
    <row r="53" spans="1:6">
      <c r="A53" s="26">
        <v>48</v>
      </c>
      <c r="B53" s="27"/>
      <c r="C53" s="27"/>
      <c r="D53" s="27"/>
      <c r="E53" s="27"/>
      <c r="F53" s="27"/>
    </row>
    <row r="54" spans="1:6">
      <c r="A54" s="26">
        <v>49</v>
      </c>
      <c r="B54" s="27"/>
      <c r="C54" s="27"/>
      <c r="D54" s="27"/>
      <c r="E54" s="27"/>
      <c r="F54" s="27"/>
    </row>
    <row r="55" spans="1:6">
      <c r="A55" s="26">
        <v>50</v>
      </c>
      <c r="B55" s="27"/>
      <c r="C55" s="27"/>
      <c r="D55" s="27"/>
      <c r="E55" s="27"/>
      <c r="F55" s="27"/>
    </row>
    <row r="56" spans="1:6">
      <c r="A56" s="26">
        <v>51</v>
      </c>
      <c r="B56" s="27"/>
      <c r="C56" s="27"/>
      <c r="D56" s="27"/>
      <c r="E56" s="27"/>
      <c r="F56" s="27"/>
    </row>
    <row r="57" spans="1:6">
      <c r="A57" s="26">
        <v>52</v>
      </c>
      <c r="B57" s="27"/>
      <c r="C57" s="27"/>
      <c r="D57" s="27"/>
      <c r="E57" s="27"/>
      <c r="F57" s="27"/>
    </row>
    <row r="58" spans="1:6">
      <c r="A58" s="26">
        <v>53</v>
      </c>
      <c r="B58" s="27"/>
      <c r="C58" s="27"/>
      <c r="D58" s="27"/>
      <c r="E58" s="27"/>
      <c r="F58" s="27"/>
    </row>
    <row r="59" spans="1:6">
      <c r="A59" s="26">
        <v>54</v>
      </c>
      <c r="B59" s="27"/>
      <c r="C59" s="27"/>
      <c r="D59" s="27"/>
      <c r="E59" s="27"/>
      <c r="F59" s="27"/>
    </row>
    <row r="60" spans="1:6">
      <c r="A60" s="26">
        <v>55</v>
      </c>
      <c r="B60" s="27"/>
      <c r="C60" s="27"/>
      <c r="D60" s="27"/>
      <c r="E60" s="27"/>
      <c r="F60" s="27"/>
    </row>
    <row r="61" spans="1:6">
      <c r="A61" s="26">
        <v>56</v>
      </c>
      <c r="B61" s="27"/>
      <c r="C61" s="27"/>
      <c r="D61" s="27"/>
      <c r="E61" s="27"/>
      <c r="F61" s="27"/>
    </row>
    <row r="62" spans="1:6">
      <c r="A62" s="26">
        <v>57</v>
      </c>
      <c r="B62" s="27"/>
      <c r="C62" s="27"/>
      <c r="D62" s="27"/>
      <c r="E62" s="27"/>
      <c r="F62" s="27"/>
    </row>
    <row r="63" spans="1:6">
      <c r="A63" s="26">
        <v>58</v>
      </c>
      <c r="B63" s="27"/>
      <c r="C63" s="27"/>
      <c r="D63" s="27"/>
      <c r="E63" s="27"/>
      <c r="F63" s="27"/>
    </row>
    <row r="64" spans="1:6">
      <c r="A64" s="26">
        <v>59</v>
      </c>
      <c r="B64" s="27"/>
      <c r="C64" s="27"/>
      <c r="D64" s="27"/>
      <c r="E64" s="27"/>
      <c r="F64" s="27"/>
    </row>
    <row r="65" spans="1:6">
      <c r="A65" s="26">
        <v>60</v>
      </c>
      <c r="B65" s="27"/>
      <c r="C65" s="27"/>
      <c r="D65" s="27"/>
      <c r="E65" s="27"/>
      <c r="F65" s="27"/>
    </row>
    <row r="66" spans="1:6">
      <c r="A66" s="26">
        <v>61</v>
      </c>
      <c r="B66" s="27"/>
      <c r="C66" s="27"/>
      <c r="D66" s="27"/>
      <c r="E66" s="27"/>
      <c r="F66" s="27"/>
    </row>
    <row r="67" spans="1:6">
      <c r="A67" s="26">
        <v>62</v>
      </c>
      <c r="B67" s="27"/>
      <c r="C67" s="27"/>
      <c r="D67" s="27"/>
      <c r="E67" s="27"/>
      <c r="F67" s="27"/>
    </row>
    <row r="68" spans="1:6">
      <c r="A68" s="26">
        <v>63</v>
      </c>
      <c r="B68" s="27"/>
      <c r="C68" s="27"/>
      <c r="D68" s="27"/>
      <c r="E68" s="27"/>
      <c r="F68" s="27"/>
    </row>
    <row r="69" spans="1:6">
      <c r="A69" s="26">
        <v>64</v>
      </c>
      <c r="B69" s="27"/>
      <c r="C69" s="27"/>
      <c r="D69" s="27"/>
      <c r="E69" s="27"/>
      <c r="F69" s="27"/>
    </row>
    <row r="70" spans="1:6">
      <c r="A70" s="26">
        <v>65</v>
      </c>
      <c r="B70" s="27"/>
      <c r="C70" s="27"/>
      <c r="D70" s="27"/>
      <c r="E70" s="27"/>
      <c r="F70" s="27"/>
    </row>
    <row r="71" spans="1:6">
      <c r="A71" s="26">
        <v>66</v>
      </c>
      <c r="B71" s="27"/>
      <c r="C71" s="27"/>
      <c r="D71" s="27"/>
      <c r="E71" s="27"/>
      <c r="F71" s="27"/>
    </row>
    <row r="72" spans="1:6">
      <c r="A72" s="26">
        <v>67</v>
      </c>
      <c r="B72" s="27"/>
      <c r="C72" s="27"/>
      <c r="D72" s="27"/>
      <c r="E72" s="27"/>
      <c r="F72" s="27"/>
    </row>
    <row r="73" spans="1:6">
      <c r="A73" s="26">
        <v>68</v>
      </c>
      <c r="B73" s="27"/>
      <c r="C73" s="27"/>
      <c r="D73" s="27"/>
      <c r="E73" s="27"/>
      <c r="F73" s="27"/>
    </row>
    <row r="74" spans="1:6">
      <c r="A74" s="26">
        <v>69</v>
      </c>
      <c r="B74" s="27"/>
      <c r="C74" s="27"/>
      <c r="D74" s="27"/>
      <c r="E74" s="27"/>
      <c r="F74" s="27"/>
    </row>
    <row r="75" spans="1:6">
      <c r="A75" s="26">
        <v>70</v>
      </c>
      <c r="B75" s="27"/>
      <c r="C75" s="27"/>
      <c r="D75" s="27"/>
      <c r="E75" s="27"/>
      <c r="F75" s="27"/>
    </row>
    <row r="76" spans="1:6">
      <c r="A76" s="26">
        <v>71</v>
      </c>
      <c r="B76" s="27"/>
      <c r="C76" s="27"/>
      <c r="D76" s="27"/>
      <c r="E76" s="27"/>
      <c r="F76" s="27"/>
    </row>
    <row r="77" spans="1:6">
      <c r="A77" s="26">
        <v>72</v>
      </c>
      <c r="B77" s="27"/>
      <c r="C77" s="27"/>
      <c r="D77" s="27"/>
      <c r="E77" s="27"/>
      <c r="F77" s="27"/>
    </row>
    <row r="78" spans="1:6">
      <c r="A78" s="26">
        <v>73</v>
      </c>
      <c r="B78" s="27"/>
      <c r="C78" s="27"/>
      <c r="D78" s="27"/>
      <c r="E78" s="27"/>
      <c r="F78" s="27"/>
    </row>
    <row r="79" spans="1:6">
      <c r="A79" s="26">
        <v>74</v>
      </c>
      <c r="B79" s="27"/>
      <c r="C79" s="27"/>
      <c r="D79" s="27"/>
      <c r="E79" s="27"/>
      <c r="F79" s="27"/>
    </row>
    <row r="80" spans="1:6">
      <c r="A80" s="26">
        <v>75</v>
      </c>
      <c r="B80" s="27"/>
      <c r="C80" s="27"/>
      <c r="D80" s="27"/>
      <c r="E80" s="27"/>
      <c r="F80" s="27"/>
    </row>
    <row r="81" spans="1:6">
      <c r="A81" s="26">
        <v>76</v>
      </c>
      <c r="B81" s="27"/>
      <c r="C81" s="27"/>
      <c r="D81" s="27"/>
      <c r="E81" s="27"/>
      <c r="F81" s="27"/>
    </row>
    <row r="82" spans="1:6">
      <c r="A82" s="26">
        <v>77</v>
      </c>
      <c r="B82" s="27"/>
      <c r="C82" s="27"/>
      <c r="D82" s="27"/>
      <c r="E82" s="27"/>
      <c r="F82" s="27"/>
    </row>
    <row r="83" spans="1:6">
      <c r="A83" s="26">
        <v>78</v>
      </c>
      <c r="B83" s="27"/>
      <c r="C83" s="27"/>
      <c r="D83" s="27"/>
      <c r="E83" s="27"/>
      <c r="F83" s="27"/>
    </row>
    <row r="84" spans="1:6">
      <c r="A84" s="26">
        <v>79</v>
      </c>
      <c r="B84" s="27"/>
      <c r="C84" s="27"/>
      <c r="D84" s="27"/>
      <c r="E84" s="27"/>
      <c r="F84" s="27"/>
    </row>
    <row r="85" spans="1:6">
      <c r="A85" s="26">
        <v>80</v>
      </c>
      <c r="B85" s="27"/>
      <c r="C85" s="27"/>
      <c r="D85" s="27"/>
      <c r="E85" s="27"/>
      <c r="F85" s="27"/>
    </row>
    <row r="86" spans="1:6">
      <c r="A86" s="26">
        <v>81</v>
      </c>
      <c r="B86" s="27"/>
      <c r="C86" s="27"/>
      <c r="D86" s="27"/>
      <c r="E86" s="27"/>
      <c r="F86" s="27"/>
    </row>
    <row r="87" spans="1:6">
      <c r="A87" s="26">
        <v>82</v>
      </c>
      <c r="B87" s="27"/>
      <c r="C87" s="27"/>
      <c r="D87" s="27"/>
      <c r="E87" s="27"/>
      <c r="F87" s="27"/>
    </row>
    <row r="88" spans="1:6">
      <c r="A88" s="26">
        <v>83</v>
      </c>
      <c r="B88" s="27"/>
      <c r="C88" s="27"/>
      <c r="D88" s="27"/>
      <c r="E88" s="27"/>
      <c r="F88" s="27"/>
    </row>
    <row r="89" spans="1:6">
      <c r="A89" s="26">
        <v>84</v>
      </c>
      <c r="B89" s="27"/>
      <c r="C89" s="27"/>
      <c r="D89" s="27"/>
      <c r="E89" s="27"/>
      <c r="F89" s="27"/>
    </row>
    <row r="90" spans="1:6">
      <c r="A90" s="26">
        <v>85</v>
      </c>
      <c r="B90" s="27"/>
      <c r="C90" s="27"/>
      <c r="D90" s="27"/>
      <c r="E90" s="27"/>
      <c r="F90" s="27"/>
    </row>
    <row r="91" spans="1:6">
      <c r="A91" s="26">
        <v>86</v>
      </c>
      <c r="B91" s="27"/>
      <c r="C91" s="27"/>
      <c r="D91" s="27"/>
      <c r="E91" s="27"/>
      <c r="F91" s="27"/>
    </row>
    <row r="92" spans="1:6">
      <c r="A92" s="26">
        <v>87</v>
      </c>
      <c r="B92" s="27"/>
      <c r="C92" s="27"/>
      <c r="D92" s="27"/>
      <c r="E92" s="27"/>
      <c r="F92" s="27"/>
    </row>
    <row r="93" spans="1:6">
      <c r="A93" s="26">
        <v>88</v>
      </c>
      <c r="B93" s="27"/>
      <c r="C93" s="27"/>
      <c r="D93" s="27"/>
      <c r="E93" s="27"/>
      <c r="F93" s="27"/>
    </row>
    <row r="94" spans="1:6">
      <c r="A94" s="26">
        <v>89</v>
      </c>
      <c r="B94" s="27"/>
      <c r="C94" s="27"/>
      <c r="D94" s="27"/>
      <c r="E94" s="27"/>
      <c r="F94" s="27"/>
    </row>
    <row r="95" spans="1:6">
      <c r="A95" s="26">
        <v>90</v>
      </c>
      <c r="B95" s="27"/>
      <c r="C95" s="27"/>
      <c r="D95" s="27"/>
      <c r="E95" s="27"/>
      <c r="F95" s="27"/>
    </row>
    <row r="96" spans="1:6">
      <c r="A96" s="26">
        <v>91</v>
      </c>
      <c r="B96" s="27"/>
      <c r="C96" s="27"/>
      <c r="D96" s="27"/>
      <c r="E96" s="27"/>
      <c r="F96" s="27"/>
    </row>
    <row r="97" spans="1:6">
      <c r="A97" s="26">
        <v>92</v>
      </c>
      <c r="B97" s="27"/>
      <c r="C97" s="27"/>
      <c r="D97" s="27"/>
      <c r="E97" s="27"/>
      <c r="F97" s="27"/>
    </row>
    <row r="98" spans="1:6">
      <c r="A98" s="26">
        <v>93</v>
      </c>
      <c r="B98" s="27"/>
      <c r="C98" s="27"/>
      <c r="D98" s="27"/>
      <c r="E98" s="27"/>
      <c r="F98" s="27"/>
    </row>
    <row r="99" spans="1:6">
      <c r="A99" s="26">
        <v>94</v>
      </c>
      <c r="B99" s="27"/>
      <c r="C99" s="27"/>
      <c r="D99" s="27"/>
      <c r="E99" s="27"/>
      <c r="F99" s="27"/>
    </row>
    <row r="100" spans="1:6">
      <c r="A100" s="26">
        <v>95</v>
      </c>
      <c r="B100" s="27"/>
      <c r="C100" s="27"/>
      <c r="D100" s="27"/>
      <c r="E100" s="27"/>
      <c r="F100" s="27"/>
    </row>
    <row r="101" spans="1:6">
      <c r="A101" s="26">
        <v>96</v>
      </c>
      <c r="B101" s="27"/>
      <c r="C101" s="27"/>
      <c r="D101" s="27"/>
      <c r="E101" s="27"/>
      <c r="F101" s="27"/>
    </row>
    <row r="102" spans="1:6">
      <c r="A102" s="26">
        <v>97</v>
      </c>
      <c r="B102" s="27"/>
      <c r="C102" s="27"/>
      <c r="D102" s="27"/>
      <c r="E102" s="27"/>
      <c r="F102" s="27"/>
    </row>
    <row r="103" spans="1:6">
      <c r="A103" s="26">
        <v>98</v>
      </c>
      <c r="B103" s="27"/>
      <c r="C103" s="27"/>
      <c r="D103" s="27"/>
      <c r="E103" s="27"/>
      <c r="F103" s="27"/>
    </row>
    <row r="104" spans="1:6">
      <c r="A104" s="26">
        <v>99</v>
      </c>
      <c r="B104" s="27"/>
      <c r="C104" s="27"/>
      <c r="D104" s="27"/>
      <c r="E104" s="27"/>
      <c r="F104" s="27"/>
    </row>
    <row r="105" spans="1:6">
      <c r="A105" s="26">
        <v>100</v>
      </c>
      <c r="B105" s="27"/>
      <c r="C105" s="27"/>
      <c r="D105" s="27"/>
      <c r="E105" s="27"/>
      <c r="F105" s="27"/>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88"/>
  <sheetViews>
    <sheetView showGridLines="0" view="pageBreakPreview" zoomScale="120" zoomScaleNormal="100" zoomScaleSheetLayoutView="120" workbookViewId="0">
      <selection activeCell="C23" sqref="C23:E23"/>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11" ht="18" customHeight="1">
      <c r="I1" s="9" t="str">
        <f>'MPS(input)'!K1</f>
        <v>Monitoring Spreadsheet: JCM_TH_TVER-01-04_ver01.0</v>
      </c>
    </row>
    <row r="2" spans="1:11" ht="18" customHeight="1">
      <c r="I2" s="9" t="str">
        <f>'MPS(input)'!K2</f>
        <v>Reference Number:</v>
      </c>
    </row>
    <row r="3" spans="1:11" ht="27.75" customHeight="1">
      <c r="A3" s="144" t="s">
        <v>51</v>
      </c>
      <c r="B3" s="144"/>
      <c r="C3" s="144"/>
      <c r="D3" s="144"/>
      <c r="E3" s="144"/>
      <c r="F3" s="144"/>
      <c r="G3" s="144"/>
      <c r="H3" s="144"/>
      <c r="I3" s="144"/>
    </row>
    <row r="4" spans="1:11" ht="11.25" customHeight="1"/>
    <row r="5" spans="1:11" ht="18.75" customHeight="1">
      <c r="A5" s="42" t="s">
        <v>2</v>
      </c>
      <c r="B5" s="38"/>
      <c r="C5" s="38"/>
      <c r="D5" s="38"/>
      <c r="E5" s="37"/>
      <c r="F5" s="39" t="s">
        <v>6</v>
      </c>
      <c r="G5" s="47" t="s">
        <v>0</v>
      </c>
      <c r="H5" s="39" t="s">
        <v>1</v>
      </c>
      <c r="I5" s="40" t="s">
        <v>7</v>
      </c>
    </row>
    <row r="6" spans="1:11" ht="18.75" customHeight="1">
      <c r="A6" s="44"/>
      <c r="B6" s="133" t="s">
        <v>226</v>
      </c>
      <c r="C6" s="133"/>
      <c r="D6" s="133"/>
      <c r="E6" s="133"/>
      <c r="F6" s="29" t="s">
        <v>52</v>
      </c>
      <c r="G6" s="93" t="e">
        <f>G10-G44-G61</f>
        <v>#DIV/0!</v>
      </c>
      <c r="H6" s="85" t="s">
        <v>59</v>
      </c>
      <c r="I6" s="41" t="s">
        <v>228</v>
      </c>
    </row>
    <row r="7" spans="1:11" ht="18.75" customHeight="1">
      <c r="A7" s="42" t="s">
        <v>3</v>
      </c>
      <c r="B7" s="38"/>
      <c r="C7" s="38"/>
      <c r="D7" s="38"/>
      <c r="E7" s="37"/>
      <c r="F7" s="37"/>
      <c r="G7" s="31"/>
      <c r="H7" s="37"/>
      <c r="I7" s="39"/>
      <c r="J7" s="20"/>
      <c r="K7" s="20"/>
    </row>
    <row r="8" spans="1:11" ht="33.450000000000003" customHeight="1">
      <c r="A8" s="44"/>
      <c r="B8" s="133" t="s">
        <v>110</v>
      </c>
      <c r="C8" s="133"/>
      <c r="D8" s="133"/>
      <c r="E8" s="133"/>
      <c r="F8" s="41" t="s">
        <v>111</v>
      </c>
      <c r="G8" s="84">
        <f>F67</f>
        <v>56100</v>
      </c>
      <c r="H8" s="35" t="s">
        <v>112</v>
      </c>
      <c r="I8" s="41" t="s">
        <v>114</v>
      </c>
    </row>
    <row r="9" spans="1:11" ht="18.75" customHeight="1" thickBot="1">
      <c r="A9" s="42" t="s">
        <v>4</v>
      </c>
      <c r="B9" s="37"/>
      <c r="C9" s="38"/>
      <c r="D9" s="39"/>
      <c r="E9" s="39"/>
      <c r="F9" s="39"/>
      <c r="G9" s="42"/>
      <c r="H9" s="37"/>
      <c r="I9" s="39"/>
    </row>
    <row r="10" spans="1:11" ht="18.75" customHeight="1" thickBot="1">
      <c r="A10" s="43"/>
      <c r="B10" s="145" t="s">
        <v>227</v>
      </c>
      <c r="C10" s="133"/>
      <c r="D10" s="133"/>
      <c r="E10" s="133"/>
      <c r="F10" s="29" t="s">
        <v>53</v>
      </c>
      <c r="G10" s="54" t="e">
        <f>G11</f>
        <v>#DIV/0!</v>
      </c>
      <c r="H10" s="30" t="s">
        <v>59</v>
      </c>
      <c r="I10" s="41" t="s">
        <v>229</v>
      </c>
    </row>
    <row r="11" spans="1:11" ht="36" customHeight="1">
      <c r="A11" s="43"/>
      <c r="B11" s="45"/>
      <c r="C11" s="134" t="s">
        <v>133</v>
      </c>
      <c r="D11" s="134"/>
      <c r="E11" s="134"/>
      <c r="F11" s="41" t="s">
        <v>79</v>
      </c>
      <c r="G11" s="83" t="e">
        <f>G12</f>
        <v>#DIV/0!</v>
      </c>
      <c r="H11" s="35" t="s">
        <v>134</v>
      </c>
      <c r="I11" s="76" t="s">
        <v>135</v>
      </c>
    </row>
    <row r="12" spans="1:11" ht="41.4" customHeight="1">
      <c r="A12" s="44"/>
      <c r="B12" s="46"/>
      <c r="C12" s="138" t="s">
        <v>137</v>
      </c>
      <c r="D12" s="138"/>
      <c r="E12" s="138"/>
      <c r="F12" s="41" t="s">
        <v>79</v>
      </c>
      <c r="G12" s="93" t="e">
        <f>G15+G31</f>
        <v>#DIV/0!</v>
      </c>
      <c r="H12" s="94" t="s">
        <v>134</v>
      </c>
      <c r="I12" s="95" t="s">
        <v>136</v>
      </c>
    </row>
    <row r="13" spans="1:11" ht="59.4" customHeight="1">
      <c r="C13" s="8"/>
      <c r="D13" s="8"/>
      <c r="E13" s="8"/>
      <c r="F13" s="2"/>
      <c r="G13" s="89"/>
      <c r="H13" s="90"/>
    </row>
    <row r="14" spans="1:11" ht="18.75" customHeight="1">
      <c r="A14" s="43"/>
      <c r="B14" s="135" t="s">
        <v>147</v>
      </c>
      <c r="C14" s="136"/>
      <c r="D14" s="136"/>
      <c r="E14" s="136"/>
      <c r="F14" s="136"/>
      <c r="G14" s="143"/>
      <c r="H14" s="30"/>
      <c r="I14" s="76"/>
    </row>
    <row r="15" spans="1:11" ht="46.2" customHeight="1">
      <c r="A15" s="43"/>
      <c r="B15" s="45"/>
      <c r="C15" s="134" t="s">
        <v>139</v>
      </c>
      <c r="D15" s="134"/>
      <c r="E15" s="134"/>
      <c r="F15" s="41" t="s">
        <v>79</v>
      </c>
      <c r="G15" s="83" t="e">
        <f>(G16/G18%)*G17*10^-3</f>
        <v>#DIV/0!</v>
      </c>
      <c r="H15" s="94" t="s">
        <v>134</v>
      </c>
      <c r="I15" s="95" t="s">
        <v>136</v>
      </c>
    </row>
    <row r="16" spans="1:11" ht="40.200000000000003" customHeight="1">
      <c r="A16" s="44"/>
      <c r="B16" s="46"/>
      <c r="C16" s="138" t="s">
        <v>141</v>
      </c>
      <c r="D16" s="138"/>
      <c r="E16" s="138"/>
      <c r="F16" s="41" t="s">
        <v>79</v>
      </c>
      <c r="G16" s="83" t="e">
        <f>'MPS(input)'!E9</f>
        <v>#DIV/0!</v>
      </c>
      <c r="H16" s="97" t="s">
        <v>142</v>
      </c>
      <c r="I16" s="73" t="s">
        <v>140</v>
      </c>
    </row>
    <row r="17" spans="1:9" ht="60" customHeight="1">
      <c r="A17" s="43"/>
      <c r="B17" s="69"/>
      <c r="C17" s="70" t="s">
        <v>145</v>
      </c>
      <c r="D17" s="98"/>
      <c r="E17" s="99"/>
      <c r="F17" s="41" t="s">
        <v>79</v>
      </c>
      <c r="G17" s="74">
        <v>56100</v>
      </c>
      <c r="H17" s="72" t="s">
        <v>144</v>
      </c>
      <c r="I17" s="96" t="s">
        <v>138</v>
      </c>
    </row>
    <row r="18" spans="1:9" ht="47.4" customHeight="1">
      <c r="A18" s="43"/>
      <c r="B18" s="69"/>
      <c r="C18" s="70" t="s">
        <v>143</v>
      </c>
      <c r="D18" s="98"/>
      <c r="E18" s="71"/>
      <c r="F18" s="41" t="s">
        <v>79</v>
      </c>
      <c r="G18" s="111" t="e">
        <f>G21</f>
        <v>#DIV/0!</v>
      </c>
      <c r="H18" s="72" t="s">
        <v>86</v>
      </c>
      <c r="I18" s="96" t="s">
        <v>146</v>
      </c>
    </row>
    <row r="19" spans="1:9" ht="59.4" customHeight="1">
      <c r="C19" s="8"/>
      <c r="D19" s="8"/>
      <c r="E19" s="8"/>
      <c r="F19" s="2"/>
      <c r="G19" s="89"/>
      <c r="H19" s="90"/>
    </row>
    <row r="20" spans="1:9" ht="18.75" customHeight="1">
      <c r="A20" s="43"/>
      <c r="B20" s="135" t="s">
        <v>148</v>
      </c>
      <c r="C20" s="136"/>
      <c r="D20" s="136"/>
      <c r="E20" s="136"/>
      <c r="F20" s="136"/>
      <c r="G20" s="143"/>
      <c r="H20" s="30"/>
      <c r="I20" s="76"/>
    </row>
    <row r="21" spans="1:9" ht="46.2" customHeight="1">
      <c r="A21" s="43"/>
      <c r="B21" s="45"/>
      <c r="C21" s="70" t="s">
        <v>143</v>
      </c>
      <c r="D21" s="98"/>
      <c r="E21" s="71"/>
      <c r="F21" s="41" t="s">
        <v>79</v>
      </c>
      <c r="G21" s="111" t="e">
        <f>(G22/(G23*G24))*10^-6</f>
        <v>#DIV/0!</v>
      </c>
      <c r="H21" s="72" t="s">
        <v>86</v>
      </c>
      <c r="I21" s="96" t="s">
        <v>146</v>
      </c>
    </row>
    <row r="22" spans="1:9" ht="40.200000000000003" customHeight="1">
      <c r="A22" s="44"/>
      <c r="B22" s="46"/>
      <c r="C22" s="138" t="s">
        <v>154</v>
      </c>
      <c r="D22" s="138"/>
      <c r="E22" s="138"/>
      <c r="F22" s="41" t="s">
        <v>79</v>
      </c>
      <c r="G22" s="83">
        <v>0</v>
      </c>
      <c r="H22" s="97" t="s">
        <v>142</v>
      </c>
      <c r="I22" s="73" t="s">
        <v>155</v>
      </c>
    </row>
    <row r="23" spans="1:9" ht="40.200000000000003" customHeight="1">
      <c r="A23" s="44"/>
      <c r="B23" s="46"/>
      <c r="C23" s="138" t="s">
        <v>169</v>
      </c>
      <c r="D23" s="138"/>
      <c r="E23" s="138"/>
      <c r="F23" s="41" t="s">
        <v>79</v>
      </c>
      <c r="G23" s="83">
        <v>0</v>
      </c>
      <c r="H23" s="97" t="s">
        <v>151</v>
      </c>
      <c r="I23" s="73" t="s">
        <v>149</v>
      </c>
    </row>
    <row r="24" spans="1:9" ht="60" customHeight="1">
      <c r="A24" s="43"/>
      <c r="B24" s="69"/>
      <c r="C24" s="139" t="s">
        <v>152</v>
      </c>
      <c r="D24" s="140"/>
      <c r="E24" s="141"/>
      <c r="F24" s="41" t="s">
        <v>79</v>
      </c>
      <c r="G24" s="74">
        <v>0</v>
      </c>
      <c r="H24" s="72" t="s">
        <v>153</v>
      </c>
      <c r="I24" s="96" t="s">
        <v>150</v>
      </c>
    </row>
    <row r="25" spans="1:9" ht="59.4" customHeight="1">
      <c r="C25" s="8"/>
      <c r="D25" s="8"/>
      <c r="E25" s="8"/>
      <c r="F25" s="2"/>
      <c r="G25" s="89"/>
      <c r="H25" s="90"/>
    </row>
    <row r="26" spans="1:9" ht="18.75" customHeight="1">
      <c r="A26" s="43"/>
      <c r="B26" s="135" t="s">
        <v>156</v>
      </c>
      <c r="C26" s="136"/>
      <c r="D26" s="136"/>
      <c r="E26" s="136"/>
      <c r="F26" s="136"/>
      <c r="G26" s="136"/>
      <c r="H26" s="136"/>
      <c r="I26" s="137"/>
    </row>
    <row r="27" spans="1:9" ht="39.6" customHeight="1">
      <c r="C27" s="131" t="s">
        <v>157</v>
      </c>
      <c r="D27" s="131"/>
      <c r="E27" s="131"/>
      <c r="F27" s="131"/>
      <c r="G27" s="131"/>
      <c r="H27" s="131"/>
      <c r="I27" s="131"/>
    </row>
    <row r="28" spans="1:9" ht="45.6" customHeight="1">
      <c r="C28" s="131" t="s">
        <v>158</v>
      </c>
      <c r="D28" s="131"/>
      <c r="E28" s="131"/>
      <c r="F28" s="131"/>
      <c r="G28" s="131"/>
      <c r="H28" s="131"/>
      <c r="I28" s="131"/>
    </row>
    <row r="29" spans="1:9" ht="30" customHeight="1">
      <c r="C29" s="100" t="s">
        <v>159</v>
      </c>
      <c r="D29" s="8"/>
      <c r="E29" s="8"/>
      <c r="F29" s="2"/>
      <c r="G29" s="89"/>
      <c r="H29" s="90"/>
    </row>
    <row r="30" spans="1:9" ht="18.75" customHeight="1">
      <c r="A30" s="43"/>
      <c r="B30" s="135" t="s">
        <v>160</v>
      </c>
      <c r="C30" s="136"/>
      <c r="D30" s="136"/>
      <c r="E30" s="136"/>
      <c r="F30" s="136"/>
      <c r="G30" s="136"/>
      <c r="H30" s="137"/>
      <c r="I30" s="76"/>
    </row>
    <row r="31" spans="1:9" ht="46.2" customHeight="1">
      <c r="A31" s="43"/>
      <c r="B31" s="45"/>
      <c r="C31" s="134" t="s">
        <v>161</v>
      </c>
      <c r="D31" s="134"/>
      <c r="E31" s="134"/>
      <c r="F31" s="41" t="s">
        <v>79</v>
      </c>
      <c r="G31" s="83" t="e">
        <f>G32*G33*G34*10^-3</f>
        <v>#DIV/0!</v>
      </c>
      <c r="H31" s="94" t="s">
        <v>134</v>
      </c>
      <c r="I31" s="95" t="s">
        <v>136</v>
      </c>
    </row>
    <row r="32" spans="1:9" ht="40.200000000000003" customHeight="1">
      <c r="A32" s="44"/>
      <c r="B32" s="46"/>
      <c r="C32" s="138" t="s">
        <v>164</v>
      </c>
      <c r="D32" s="138"/>
      <c r="E32" s="138"/>
      <c r="F32" s="41" t="s">
        <v>79</v>
      </c>
      <c r="G32" s="83" t="e">
        <f>'MPS(input)'!E10</f>
        <v>#DIV/0!</v>
      </c>
      <c r="H32" s="97" t="s">
        <v>163</v>
      </c>
      <c r="I32" s="73" t="s">
        <v>162</v>
      </c>
    </row>
    <row r="33" spans="1:9" ht="60" customHeight="1">
      <c r="A33" s="43"/>
      <c r="B33" s="69"/>
      <c r="C33" s="70" t="s">
        <v>167</v>
      </c>
      <c r="D33" s="98"/>
      <c r="E33" s="99"/>
      <c r="F33" s="41" t="s">
        <v>79</v>
      </c>
      <c r="G33" s="74">
        <v>0</v>
      </c>
      <c r="H33" s="72" t="s">
        <v>166</v>
      </c>
      <c r="I33" s="96" t="s">
        <v>165</v>
      </c>
    </row>
    <row r="34" spans="1:9" ht="47.4" customHeight="1">
      <c r="A34" s="43"/>
      <c r="B34" s="69"/>
      <c r="C34" s="70" t="s">
        <v>145</v>
      </c>
      <c r="D34" s="98"/>
      <c r="E34" s="99"/>
      <c r="F34" s="41" t="s">
        <v>79</v>
      </c>
      <c r="G34" s="74">
        <v>56100</v>
      </c>
      <c r="H34" s="72" t="s">
        <v>144</v>
      </c>
      <c r="I34" s="96" t="s">
        <v>138</v>
      </c>
    </row>
    <row r="35" spans="1:9" ht="59.4" customHeight="1">
      <c r="C35" s="8"/>
      <c r="D35" s="8"/>
      <c r="E35" s="8"/>
      <c r="F35" s="2"/>
      <c r="G35" s="89"/>
      <c r="H35" s="90"/>
    </row>
    <row r="36" spans="1:9" ht="18.75" customHeight="1">
      <c r="A36" s="43"/>
      <c r="B36" s="135" t="s">
        <v>168</v>
      </c>
      <c r="C36" s="136"/>
      <c r="D36" s="136"/>
      <c r="E36" s="136"/>
      <c r="F36" s="136"/>
      <c r="G36" s="136"/>
      <c r="H36" s="137"/>
      <c r="I36" s="76"/>
    </row>
    <row r="37" spans="1:9" ht="46.2" customHeight="1">
      <c r="A37" s="43"/>
      <c r="B37" s="45"/>
      <c r="C37" s="70" t="s">
        <v>167</v>
      </c>
      <c r="D37" s="98"/>
      <c r="E37" s="99"/>
      <c r="F37" s="41" t="s">
        <v>79</v>
      </c>
      <c r="G37" s="110" t="e">
        <f>(G38*G39)/G40*10^-6</f>
        <v>#DIV/0!</v>
      </c>
      <c r="H37" s="72" t="s">
        <v>166</v>
      </c>
      <c r="I37" s="96" t="s">
        <v>165</v>
      </c>
    </row>
    <row r="38" spans="1:9" ht="40.200000000000003" customHeight="1">
      <c r="A38" s="44"/>
      <c r="B38" s="46"/>
      <c r="C38" s="138" t="s">
        <v>169</v>
      </c>
      <c r="D38" s="138"/>
      <c r="E38" s="138"/>
      <c r="F38" s="41" t="s">
        <v>79</v>
      </c>
      <c r="G38" s="83">
        <v>0</v>
      </c>
      <c r="H38" s="97" t="s">
        <v>151</v>
      </c>
      <c r="I38" s="73" t="s">
        <v>149</v>
      </c>
    </row>
    <row r="39" spans="1:9" ht="60" customHeight="1">
      <c r="A39" s="43"/>
      <c r="B39" s="69"/>
      <c r="C39" s="139" t="s">
        <v>152</v>
      </c>
      <c r="D39" s="140"/>
      <c r="E39" s="141"/>
      <c r="F39" s="41" t="s">
        <v>79</v>
      </c>
      <c r="G39" s="74">
        <v>0</v>
      </c>
      <c r="H39" s="72" t="s">
        <v>153</v>
      </c>
      <c r="I39" s="96" t="s">
        <v>150</v>
      </c>
    </row>
    <row r="40" spans="1:9" ht="47.4" customHeight="1">
      <c r="A40" s="43"/>
      <c r="B40" s="69"/>
      <c r="C40" s="142" t="s">
        <v>170</v>
      </c>
      <c r="D40" s="142"/>
      <c r="E40" s="142"/>
      <c r="F40" s="30" t="s">
        <v>79</v>
      </c>
      <c r="G40" s="83">
        <v>0</v>
      </c>
      <c r="H40" s="102" t="s">
        <v>163</v>
      </c>
      <c r="I40" s="95" t="s">
        <v>171</v>
      </c>
    </row>
    <row r="41" spans="1:9" ht="59.4" customHeight="1">
      <c r="C41" s="8"/>
      <c r="D41" s="8"/>
      <c r="E41" s="8"/>
      <c r="F41" s="2"/>
      <c r="G41" s="89"/>
      <c r="H41" s="90"/>
    </row>
    <row r="42" spans="1:9" ht="43.8" customHeight="1">
      <c r="C42" s="132" t="s">
        <v>172</v>
      </c>
      <c r="D42" s="132"/>
      <c r="E42" s="132"/>
      <c r="F42" s="132"/>
      <c r="G42" s="132"/>
      <c r="H42" s="132"/>
    </row>
    <row r="43" spans="1:9" ht="18.75" customHeight="1" thickBot="1">
      <c r="A43" s="42" t="s">
        <v>5</v>
      </c>
      <c r="B43" s="38"/>
      <c r="C43" s="44"/>
      <c r="D43" s="44"/>
      <c r="E43" s="37"/>
      <c r="F43" s="39"/>
      <c r="G43" s="42"/>
      <c r="H43" s="37"/>
      <c r="I43" s="39"/>
    </row>
    <row r="44" spans="1:9" ht="18.75" customHeight="1" thickBot="1">
      <c r="A44" s="44"/>
      <c r="B44" s="133" t="s">
        <v>47</v>
      </c>
      <c r="C44" s="133"/>
      <c r="D44" s="133"/>
      <c r="E44" s="133"/>
      <c r="F44" s="29"/>
      <c r="G44" s="54" t="e">
        <f>G45+G46+G47</f>
        <v>#DIV/0!</v>
      </c>
      <c r="H44" s="92" t="s">
        <v>176</v>
      </c>
      <c r="I44" s="76" t="s">
        <v>48</v>
      </c>
    </row>
    <row r="45" spans="1:9" ht="42" customHeight="1">
      <c r="B45" s="8"/>
      <c r="C45" s="134" t="s">
        <v>173</v>
      </c>
      <c r="D45" s="134"/>
      <c r="E45" s="134"/>
      <c r="F45" s="41" t="s">
        <v>79</v>
      </c>
      <c r="G45" s="32">
        <f>G50</f>
        <v>0</v>
      </c>
      <c r="H45" s="92" t="s">
        <v>175</v>
      </c>
      <c r="I45" s="87" t="s">
        <v>174</v>
      </c>
    </row>
    <row r="46" spans="1:9" ht="42" customHeight="1">
      <c r="B46" s="8"/>
      <c r="C46" s="134" t="s">
        <v>121</v>
      </c>
      <c r="D46" s="134"/>
      <c r="E46" s="134"/>
      <c r="F46" s="41" t="s">
        <v>39</v>
      </c>
      <c r="G46" s="32" t="e">
        <f>G54</f>
        <v>#DIV/0!</v>
      </c>
      <c r="H46" s="92" t="s">
        <v>175</v>
      </c>
      <c r="I46" s="2" t="s">
        <v>119</v>
      </c>
    </row>
    <row r="47" spans="1:9" ht="40.950000000000003" customHeight="1">
      <c r="C47" s="134" t="s">
        <v>124</v>
      </c>
      <c r="D47" s="134"/>
      <c r="E47" s="134"/>
      <c r="F47" s="41" t="s">
        <v>78</v>
      </c>
      <c r="G47" s="75">
        <f>G51</f>
        <v>0</v>
      </c>
      <c r="H47" s="92" t="s">
        <v>175</v>
      </c>
      <c r="I47" s="76" t="s">
        <v>177</v>
      </c>
    </row>
    <row r="48" spans="1:9" ht="40.950000000000003" customHeight="1">
      <c r="C48" s="8"/>
      <c r="D48" s="8"/>
      <c r="E48" s="8"/>
      <c r="F48" s="2"/>
      <c r="G48" s="89"/>
      <c r="H48" s="90"/>
    </row>
    <row r="49" spans="1:10" ht="24" customHeight="1">
      <c r="C49" s="8"/>
      <c r="D49" s="8"/>
      <c r="E49" s="8"/>
      <c r="F49" s="2"/>
      <c r="G49" s="89"/>
      <c r="H49" s="90"/>
    </row>
    <row r="50" spans="1:10" ht="43.2" customHeight="1">
      <c r="C50" s="134" t="s">
        <v>123</v>
      </c>
      <c r="D50" s="134"/>
      <c r="E50" s="134"/>
      <c r="F50" s="87" t="s">
        <v>76</v>
      </c>
      <c r="G50" s="88">
        <f>Tool_02_01!G6</f>
        <v>0</v>
      </c>
      <c r="H50" s="86" t="s">
        <v>77</v>
      </c>
      <c r="I50" s="91" t="s">
        <v>117</v>
      </c>
      <c r="J50" s="91" t="s">
        <v>115</v>
      </c>
    </row>
    <row r="51" spans="1:10" ht="40.950000000000003" customHeight="1">
      <c r="C51" s="134" t="s">
        <v>124</v>
      </c>
      <c r="D51" s="134"/>
      <c r="E51" s="134"/>
      <c r="F51" s="87" t="s">
        <v>78</v>
      </c>
      <c r="G51" s="88">
        <v>0</v>
      </c>
      <c r="H51" s="86" t="s">
        <v>77</v>
      </c>
      <c r="I51" s="91" t="s">
        <v>118</v>
      </c>
      <c r="J51" s="91" t="s">
        <v>116</v>
      </c>
    </row>
    <row r="52" spans="1:10" s="2" customFormat="1" ht="14.4" thickBot="1">
      <c r="E52" s="1"/>
      <c r="F52" s="1"/>
      <c r="G52" s="1"/>
      <c r="H52" s="1"/>
    </row>
    <row r="53" spans="1:10" ht="18.75" customHeight="1" thickBot="1">
      <c r="A53" s="44"/>
      <c r="B53" s="133" t="s">
        <v>178</v>
      </c>
      <c r="C53" s="133"/>
      <c r="D53" s="133"/>
      <c r="E53" s="133"/>
      <c r="F53" s="29"/>
      <c r="G53" s="54"/>
      <c r="H53" s="103"/>
      <c r="I53" s="87"/>
    </row>
    <row r="54" spans="1:10" ht="42" customHeight="1">
      <c r="B54" s="8"/>
      <c r="C54" s="134" t="s">
        <v>121</v>
      </c>
      <c r="D54" s="134"/>
      <c r="E54" s="134"/>
      <c r="F54" s="41" t="s">
        <v>39</v>
      </c>
      <c r="G54" s="32" t="e">
        <f>G55*G56*(1+G57)</f>
        <v>#DIV/0!</v>
      </c>
      <c r="H54" s="92" t="s">
        <v>175</v>
      </c>
      <c r="I54" s="87" t="s">
        <v>119</v>
      </c>
    </row>
    <row r="55" spans="1:10" ht="42" customHeight="1">
      <c r="B55" s="8"/>
      <c r="C55" s="134" t="s">
        <v>122</v>
      </c>
      <c r="D55" s="134"/>
      <c r="E55" s="134"/>
      <c r="F55" s="41" t="s">
        <v>39</v>
      </c>
      <c r="G55" s="32" t="e">
        <f>'MPS(input)'!E22</f>
        <v>#DIV/0!</v>
      </c>
      <c r="H55" s="36" t="s">
        <v>93</v>
      </c>
      <c r="I55" s="2" t="s">
        <v>91</v>
      </c>
    </row>
    <row r="56" spans="1:10" ht="40.950000000000003" customHeight="1">
      <c r="C56" s="134" t="s">
        <v>120</v>
      </c>
      <c r="D56" s="134"/>
      <c r="E56" s="134"/>
      <c r="F56" s="41" t="s">
        <v>39</v>
      </c>
      <c r="G56" s="108" t="e">
        <f>'MPS(input)'!E24</f>
        <v>#DIV/0!</v>
      </c>
      <c r="H56" s="36" t="s">
        <v>60</v>
      </c>
      <c r="I56" s="76" t="s">
        <v>84</v>
      </c>
    </row>
    <row r="57" spans="1:10" ht="40.950000000000003" customHeight="1">
      <c r="C57" s="134" t="s">
        <v>238</v>
      </c>
      <c r="D57" s="134"/>
      <c r="E57" s="134"/>
      <c r="F57" s="41" t="s">
        <v>39</v>
      </c>
      <c r="G57" s="32" t="e">
        <f>'MPS(input)'!E23</f>
        <v>#DIV/0!</v>
      </c>
      <c r="H57" s="72" t="s">
        <v>239</v>
      </c>
      <c r="I57" s="104" t="s">
        <v>85</v>
      </c>
    </row>
    <row r="58" spans="1:10" ht="40.950000000000003" customHeight="1">
      <c r="C58" s="8"/>
      <c r="D58" s="8"/>
      <c r="E58" s="8"/>
      <c r="F58" s="2"/>
      <c r="G58" s="89"/>
      <c r="H58" s="90"/>
    </row>
    <row r="59" spans="1:10" s="2" customFormat="1">
      <c r="E59" s="1"/>
      <c r="F59" s="1"/>
      <c r="G59" s="1"/>
      <c r="H59" s="1"/>
    </row>
    <row r="60" spans="1:10" ht="18.75" customHeight="1">
      <c r="A60" s="42" t="s">
        <v>125</v>
      </c>
      <c r="B60" s="38"/>
      <c r="C60" s="44"/>
      <c r="D60" s="44"/>
      <c r="E60" s="37"/>
      <c r="F60" s="47"/>
      <c r="G60" s="42"/>
      <c r="H60" s="42"/>
      <c r="I60" s="47"/>
    </row>
    <row r="61" spans="1:10" ht="36.6" customHeight="1">
      <c r="A61" s="44"/>
      <c r="B61" s="133" t="s">
        <v>126</v>
      </c>
      <c r="C61" s="133"/>
      <c r="D61" s="133"/>
      <c r="E61" s="146"/>
      <c r="F61" s="87" t="s">
        <v>78</v>
      </c>
      <c r="G61" s="88">
        <v>0</v>
      </c>
      <c r="H61" s="86" t="s">
        <v>77</v>
      </c>
      <c r="I61" s="91" t="s">
        <v>127</v>
      </c>
      <c r="J61" s="91"/>
    </row>
    <row r="62" spans="1:10" ht="31.2" customHeight="1">
      <c r="C62" s="131" t="s">
        <v>194</v>
      </c>
      <c r="D62" s="131"/>
      <c r="E62" s="131"/>
      <c r="F62" s="131"/>
      <c r="G62" s="131"/>
      <c r="H62" s="131"/>
      <c r="I62" s="131"/>
    </row>
    <row r="63" spans="1:10" ht="21.6" customHeight="1">
      <c r="C63" s="131" t="s">
        <v>195</v>
      </c>
      <c r="D63" s="131"/>
      <c r="E63" s="131"/>
      <c r="F63" s="131"/>
      <c r="G63" s="131"/>
      <c r="H63" s="131"/>
      <c r="I63" s="131"/>
    </row>
    <row r="64" spans="1:10" ht="43.8" customHeight="1">
      <c r="C64" s="131" t="s">
        <v>179</v>
      </c>
      <c r="D64" s="131"/>
      <c r="E64" s="131"/>
      <c r="F64" s="131"/>
      <c r="G64" s="131"/>
      <c r="H64" s="131"/>
      <c r="I64" s="131"/>
    </row>
    <row r="65" spans="1:9" ht="35.4" customHeight="1">
      <c r="C65" s="101"/>
      <c r="D65" s="101"/>
      <c r="E65" s="101"/>
      <c r="F65" s="101"/>
      <c r="G65" s="101"/>
      <c r="H65" s="101"/>
      <c r="I65" s="101"/>
    </row>
    <row r="66" spans="1:9" ht="21.75" customHeight="1">
      <c r="E66" s="1" t="s">
        <v>8</v>
      </c>
    </row>
    <row r="67" spans="1:9" ht="36" customHeight="1">
      <c r="E67" s="28" t="s">
        <v>87</v>
      </c>
      <c r="F67" s="82">
        <v>56100</v>
      </c>
      <c r="G67" s="14" t="s">
        <v>113</v>
      </c>
      <c r="H67" s="2"/>
    </row>
    <row r="68" spans="1:9" s="2" customFormat="1">
      <c r="E68" s="1"/>
      <c r="F68" s="1"/>
      <c r="G68" s="1"/>
      <c r="H68" s="1"/>
    </row>
    <row r="71" spans="1:9">
      <c r="I71" s="9">
        <f>'MPS(input)'!K33</f>
        <v>0</v>
      </c>
    </row>
    <row r="72" spans="1:9">
      <c r="I72" s="9">
        <f>'MPS(input)'!K34</f>
        <v>0</v>
      </c>
    </row>
    <row r="73" spans="1:9" ht="15.6">
      <c r="A73" s="144" t="s">
        <v>51</v>
      </c>
      <c r="B73" s="144"/>
      <c r="C73" s="144"/>
      <c r="D73" s="144"/>
      <c r="E73" s="144"/>
      <c r="F73" s="144"/>
      <c r="G73" s="144"/>
      <c r="H73" s="144"/>
      <c r="I73" s="144"/>
    </row>
    <row r="75" spans="1:9" ht="14.4" thickBot="1">
      <c r="A75" s="42" t="s">
        <v>2</v>
      </c>
      <c r="B75" s="38"/>
      <c r="C75" s="38"/>
      <c r="D75" s="38"/>
      <c r="E75" s="37"/>
      <c r="F75" s="39" t="s">
        <v>6</v>
      </c>
      <c r="G75" s="47" t="s">
        <v>0</v>
      </c>
      <c r="H75" s="39" t="s">
        <v>1</v>
      </c>
      <c r="I75" s="40" t="s">
        <v>7</v>
      </c>
    </row>
    <row r="76" spans="1:9" ht="16.8" thickBot="1">
      <c r="A76" s="44"/>
      <c r="B76" s="133" t="s">
        <v>40</v>
      </c>
      <c r="C76" s="133"/>
      <c r="D76" s="133"/>
      <c r="E76" s="133"/>
      <c r="F76" s="29" t="s">
        <v>52</v>
      </c>
      <c r="G76" s="54">
        <f>G80-G84</f>
        <v>0</v>
      </c>
      <c r="H76" s="30" t="s">
        <v>59</v>
      </c>
      <c r="I76" s="41" t="s">
        <v>41</v>
      </c>
    </row>
    <row r="77" spans="1:9">
      <c r="A77" s="42" t="s">
        <v>3</v>
      </c>
      <c r="B77" s="38"/>
      <c r="C77" s="38"/>
      <c r="D77" s="38"/>
      <c r="E77" s="37"/>
      <c r="F77" s="37"/>
      <c r="G77" s="31"/>
      <c r="H77" s="37"/>
      <c r="I77" s="39"/>
    </row>
    <row r="78" spans="1:9" ht="16.2">
      <c r="A78" s="44"/>
      <c r="B78" s="133" t="s">
        <v>54</v>
      </c>
      <c r="C78" s="133"/>
      <c r="D78" s="133"/>
      <c r="E78" s="133"/>
      <c r="F78" s="41" t="s">
        <v>39</v>
      </c>
      <c r="G78" s="52">
        <f>F87</f>
        <v>0.30499999999999999</v>
      </c>
      <c r="H78" s="35" t="s">
        <v>60</v>
      </c>
      <c r="I78" s="41" t="s">
        <v>42</v>
      </c>
    </row>
    <row r="79" spans="1:9" ht="14.4" thickBot="1">
      <c r="A79" s="42" t="s">
        <v>4</v>
      </c>
      <c r="B79" s="37"/>
      <c r="C79" s="38"/>
      <c r="D79" s="39"/>
      <c r="E79" s="39"/>
      <c r="F79" s="39"/>
      <c r="G79" s="42"/>
      <c r="H79" s="37"/>
      <c r="I79" s="39"/>
    </row>
    <row r="80" spans="1:9" ht="16.8" thickBot="1">
      <c r="A80" s="43"/>
      <c r="B80" s="145" t="s">
        <v>43</v>
      </c>
      <c r="C80" s="133"/>
      <c r="D80" s="133"/>
      <c r="E80" s="133"/>
      <c r="F80" s="29" t="s">
        <v>52</v>
      </c>
      <c r="G80" s="54">
        <f>G81*G82</f>
        <v>0</v>
      </c>
      <c r="H80" s="30" t="s">
        <v>59</v>
      </c>
      <c r="I80" s="41" t="s">
        <v>44</v>
      </c>
    </row>
    <row r="81" spans="1:9" ht="26.4" customHeight="1">
      <c r="A81" s="43"/>
      <c r="B81" s="45"/>
      <c r="C81" s="134" t="s">
        <v>45</v>
      </c>
      <c r="D81" s="134"/>
      <c r="E81" s="134"/>
      <c r="F81" s="41" t="s">
        <v>39</v>
      </c>
      <c r="G81" s="53">
        <f>'MPS(input)'!E40</f>
        <v>0</v>
      </c>
      <c r="H81" s="34" t="s">
        <v>36</v>
      </c>
      <c r="I81" s="41" t="s">
        <v>46</v>
      </c>
    </row>
    <row r="82" spans="1:9" ht="16.2">
      <c r="A82" s="44"/>
      <c r="B82" s="46"/>
      <c r="C82" s="134" t="s">
        <v>54</v>
      </c>
      <c r="D82" s="134"/>
      <c r="E82" s="134"/>
      <c r="F82" s="41" t="s">
        <v>39</v>
      </c>
      <c r="G82" s="32">
        <f>F87</f>
        <v>0.30499999999999999</v>
      </c>
      <c r="H82" s="36" t="s">
        <v>60</v>
      </c>
      <c r="I82" s="13" t="s">
        <v>42</v>
      </c>
    </row>
    <row r="83" spans="1:9" ht="14.4" thickBot="1">
      <c r="A83" s="42" t="s">
        <v>5</v>
      </c>
      <c r="B83" s="38"/>
      <c r="C83" s="38"/>
      <c r="D83" s="38"/>
      <c r="E83" s="37"/>
      <c r="F83" s="39"/>
      <c r="G83" s="42"/>
      <c r="H83" s="37"/>
      <c r="I83" s="39"/>
    </row>
    <row r="84" spans="1:9" ht="16.8" thickBot="1">
      <c r="A84" s="44"/>
      <c r="B84" s="133" t="s">
        <v>47</v>
      </c>
      <c r="C84" s="133"/>
      <c r="D84" s="133"/>
      <c r="E84" s="133"/>
      <c r="F84" s="29" t="s">
        <v>52</v>
      </c>
      <c r="G84" s="54">
        <v>0</v>
      </c>
      <c r="H84" s="30" t="s">
        <v>59</v>
      </c>
      <c r="I84" s="41" t="s">
        <v>48</v>
      </c>
    </row>
    <row r="85" spans="1:9">
      <c r="F85" s="5"/>
      <c r="G85" s="4"/>
      <c r="H85" s="4"/>
    </row>
    <row r="86" spans="1:9">
      <c r="E86" s="1" t="s">
        <v>8</v>
      </c>
    </row>
    <row r="87" spans="1:9" ht="30">
      <c r="E87" s="28" t="s">
        <v>54</v>
      </c>
      <c r="F87" s="55">
        <v>0.30499999999999999</v>
      </c>
      <c r="G87" s="14" t="s">
        <v>60</v>
      </c>
      <c r="H87" s="2"/>
    </row>
    <row r="88" spans="1:9">
      <c r="A88" s="2"/>
      <c r="B88" s="2"/>
      <c r="C88" s="2"/>
      <c r="D88" s="2"/>
    </row>
  </sheetData>
  <mergeCells count="46">
    <mergeCell ref="B84:E84"/>
    <mergeCell ref="A73:I73"/>
    <mergeCell ref="B76:E76"/>
    <mergeCell ref="B78:E78"/>
    <mergeCell ref="B80:E80"/>
    <mergeCell ref="C81:E81"/>
    <mergeCell ref="A3:I3"/>
    <mergeCell ref="B6:E6"/>
    <mergeCell ref="B8:E8"/>
    <mergeCell ref="B10:E10"/>
    <mergeCell ref="C82:E82"/>
    <mergeCell ref="C46:E46"/>
    <mergeCell ref="C47:E47"/>
    <mergeCell ref="C11:E11"/>
    <mergeCell ref="C12:E12"/>
    <mergeCell ref="B44:E44"/>
    <mergeCell ref="C45:E45"/>
    <mergeCell ref="C50:E50"/>
    <mergeCell ref="C51:E51"/>
    <mergeCell ref="B61:E61"/>
    <mergeCell ref="B14:G14"/>
    <mergeCell ref="C23:E23"/>
    <mergeCell ref="C22:E22"/>
    <mergeCell ref="C24:E24"/>
    <mergeCell ref="B26:I26"/>
    <mergeCell ref="C15:E15"/>
    <mergeCell ref="C16:E16"/>
    <mergeCell ref="B20:G20"/>
    <mergeCell ref="B36:H36"/>
    <mergeCell ref="C38:E38"/>
    <mergeCell ref="C39:E39"/>
    <mergeCell ref="C40:E40"/>
    <mergeCell ref="C27:I27"/>
    <mergeCell ref="C28:I28"/>
    <mergeCell ref="C31:E31"/>
    <mergeCell ref="C32:E32"/>
    <mergeCell ref="B30:H30"/>
    <mergeCell ref="C62:I62"/>
    <mergeCell ref="C63:I63"/>
    <mergeCell ref="C64:I64"/>
    <mergeCell ref="C42:H42"/>
    <mergeCell ref="B53:E53"/>
    <mergeCell ref="C54:E54"/>
    <mergeCell ref="C55:E55"/>
    <mergeCell ref="C57:E57"/>
    <mergeCell ref="C56:E56"/>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C8" sqref="C8"/>
    </sheetView>
  </sheetViews>
  <sheetFormatPr defaultColWidth="9" defaultRowHeight="13.8"/>
  <cols>
    <col min="1" max="1" width="3.69921875" customWidth="1"/>
    <col min="2" max="2" width="36.296875" customWidth="1"/>
    <col min="3" max="3" width="49.19921875" customWidth="1"/>
  </cols>
  <sheetData>
    <row r="1" spans="1:3" ht="18" customHeight="1">
      <c r="C1" s="50" t="str">
        <f>'MPS(input)'!K1</f>
        <v>Monitoring Spreadsheet: JCM_TH_TVER-01-04_ver01.0</v>
      </c>
    </row>
    <row r="2" spans="1:3" ht="18" customHeight="1">
      <c r="C2" s="50" t="str">
        <f>'MPS(input)'!K2</f>
        <v>Reference Number:</v>
      </c>
    </row>
    <row r="3" spans="1:3" ht="24.75" customHeight="1">
      <c r="A3" s="147" t="s">
        <v>55</v>
      </c>
      <c r="B3" s="147"/>
      <c r="C3" s="147"/>
    </row>
    <row r="5" spans="1:3" ht="21" customHeight="1">
      <c r="B5" s="49" t="s">
        <v>56</v>
      </c>
      <c r="C5" s="49" t="s">
        <v>57</v>
      </c>
    </row>
    <row r="6" spans="1:3" ht="54.75" customHeight="1">
      <c r="B6" s="48"/>
      <c r="C6" s="48"/>
    </row>
    <row r="7" spans="1:3" ht="54.75" customHeight="1">
      <c r="B7" s="48"/>
      <c r="C7" s="48"/>
    </row>
    <row r="8" spans="1:3" ht="54.75" customHeight="1">
      <c r="B8" s="48"/>
      <c r="C8" s="48"/>
    </row>
    <row r="9" spans="1:3" ht="54.75" customHeight="1">
      <c r="B9" s="48"/>
      <c r="C9" s="48"/>
    </row>
    <row r="10" spans="1:3" ht="54.75" customHeight="1">
      <c r="B10" s="48"/>
      <c r="C10" s="48"/>
    </row>
    <row r="11" spans="1:3" ht="54.75" customHeight="1">
      <c r="B11" s="48"/>
      <c r="C11" s="48"/>
    </row>
    <row r="12" spans="1:3" ht="54.75" customHeight="1">
      <c r="B12" s="48"/>
      <c r="C12" s="48"/>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D77D-B622-47CA-AA2C-327028362058}">
  <sheetPr>
    <tabColor theme="9" tint="-0.249977111117893"/>
    <pageSetUpPr fitToPage="1"/>
  </sheetPr>
  <dimension ref="A1:K47"/>
  <sheetViews>
    <sheetView showGridLines="0" view="pageBreakPreview" zoomScaleNormal="60" zoomScaleSheetLayoutView="100" workbookViewId="0">
      <selection activeCell="A3" sqref="A3"/>
    </sheetView>
  </sheetViews>
  <sheetFormatPr defaultColWidth="9" defaultRowHeight="13.8"/>
  <cols>
    <col min="1" max="1" width="2.69921875" style="1" customWidth="1"/>
    <col min="2" max="2" width="12.796875" style="1" customWidth="1"/>
    <col min="3" max="3" width="12.296875" style="1" customWidth="1"/>
    <col min="4" max="4" width="29.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JCM_TH_TVER-01-04_ver01.0</v>
      </c>
    </row>
    <row r="2" spans="1:11" ht="18" customHeight="1">
      <c r="K2" s="9" t="s">
        <v>58</v>
      </c>
    </row>
    <row r="3" spans="1:11" ht="27.75" customHeight="1">
      <c r="A3" s="18" t="s">
        <v>247</v>
      </c>
      <c r="B3" s="10"/>
      <c r="C3" s="10"/>
      <c r="D3" s="10"/>
      <c r="E3" s="10"/>
      <c r="F3" s="10"/>
      <c r="G3" s="10"/>
      <c r="H3" s="10"/>
      <c r="I3" s="10"/>
      <c r="J3" s="10"/>
      <c r="K3" s="11"/>
    </row>
    <row r="5" spans="1:11" ht="15" customHeight="1">
      <c r="A5" s="3" t="s">
        <v>95</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1</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151.80000000000001" customHeight="1">
      <c r="B9" s="22" t="s">
        <v>35</v>
      </c>
      <c r="C9" s="23" t="s">
        <v>180</v>
      </c>
      <c r="D9" s="24" t="s">
        <v>244</v>
      </c>
      <c r="E9" s="33" t="e">
        <f>AVERAGE('MRS(input_separate)'!B6:B17)</f>
        <v>#DIV/0!</v>
      </c>
      <c r="F9" s="23" t="s">
        <v>80</v>
      </c>
      <c r="G9" s="78" t="s">
        <v>33</v>
      </c>
      <c r="H9" s="78" t="s">
        <v>38</v>
      </c>
      <c r="I9" s="79" t="s">
        <v>181</v>
      </c>
      <c r="J9" s="78" t="s">
        <v>81</v>
      </c>
      <c r="K9" s="78" t="s">
        <v>182</v>
      </c>
    </row>
    <row r="10" spans="1:11" ht="115.8" customHeight="1">
      <c r="B10" s="68" t="s">
        <v>75</v>
      </c>
      <c r="C10" s="23" t="s">
        <v>186</v>
      </c>
      <c r="D10" s="24" t="s">
        <v>245</v>
      </c>
      <c r="E10" s="33" t="e">
        <f>AVERAGE('MRS(input_separate)'!C6:C17)</f>
        <v>#DIV/0!</v>
      </c>
      <c r="F10" s="105" t="s">
        <v>163</v>
      </c>
      <c r="G10" s="78" t="s">
        <v>187</v>
      </c>
      <c r="H10" s="78" t="s">
        <v>183</v>
      </c>
      <c r="I10" s="79" t="s">
        <v>184</v>
      </c>
      <c r="J10" s="78" t="s">
        <v>185</v>
      </c>
      <c r="K10" s="78" t="s">
        <v>52</v>
      </c>
    </row>
    <row r="11" spans="1:11" ht="42" customHeight="1">
      <c r="B11" s="67"/>
      <c r="D11" s="106"/>
      <c r="E11" s="107"/>
      <c r="F11" s="107"/>
      <c r="G11" s="107"/>
      <c r="H11" s="107"/>
      <c r="I11" s="107"/>
      <c r="J11" s="107"/>
    </row>
    <row r="12" spans="1:11" ht="42" customHeight="1">
      <c r="B12" s="67"/>
      <c r="D12" s="106"/>
      <c r="E12" s="107"/>
      <c r="F12" s="107"/>
      <c r="G12" s="107"/>
      <c r="H12" s="107"/>
      <c r="I12" s="107"/>
      <c r="J12" s="107"/>
    </row>
    <row r="13" spans="1:11" ht="42" customHeight="1">
      <c r="B13" s="67"/>
      <c r="D13" s="106"/>
      <c r="E13" s="107"/>
      <c r="F13" s="107"/>
      <c r="G13" s="107"/>
      <c r="H13" s="107"/>
      <c r="I13" s="107"/>
      <c r="J13" s="107"/>
    </row>
    <row r="14" spans="1:11" ht="15" customHeight="1">
      <c r="A14" s="3" t="s">
        <v>96</v>
      </c>
    </row>
    <row r="15" spans="1:11" ht="15" customHeight="1">
      <c r="B15" s="21" t="s">
        <v>10</v>
      </c>
      <c r="C15" s="129" t="s">
        <v>11</v>
      </c>
      <c r="D15" s="129"/>
      <c r="E15" s="21" t="s">
        <v>12</v>
      </c>
      <c r="F15" s="21" t="s">
        <v>13</v>
      </c>
      <c r="G15" s="129" t="s">
        <v>14</v>
      </c>
      <c r="H15" s="129"/>
      <c r="I15" s="129"/>
      <c r="J15" s="129" t="s">
        <v>15</v>
      </c>
      <c r="K15" s="129"/>
    </row>
    <row r="16" spans="1:11" ht="34.5" customHeight="1">
      <c r="B16" s="80" t="s">
        <v>21</v>
      </c>
      <c r="C16" s="130" t="s">
        <v>22</v>
      </c>
      <c r="D16" s="130"/>
      <c r="E16" s="80" t="s">
        <v>23</v>
      </c>
      <c r="F16" s="80" t="s">
        <v>1</v>
      </c>
      <c r="G16" s="129" t="s">
        <v>88</v>
      </c>
      <c r="H16" s="129"/>
      <c r="I16" s="129"/>
      <c r="J16" s="129" t="s">
        <v>29</v>
      </c>
      <c r="K16" s="129"/>
    </row>
    <row r="17" spans="1:11" ht="57" customHeight="1">
      <c r="B17" s="77" t="s">
        <v>98</v>
      </c>
      <c r="C17" s="125" t="s">
        <v>87</v>
      </c>
      <c r="D17" s="125"/>
      <c r="E17" s="81">
        <v>56100</v>
      </c>
      <c r="F17" s="77" t="s">
        <v>109</v>
      </c>
      <c r="G17" s="126" t="s">
        <v>83</v>
      </c>
      <c r="H17" s="127"/>
      <c r="I17" s="127"/>
      <c r="J17" s="128" t="s">
        <v>52</v>
      </c>
      <c r="K17" s="128"/>
    </row>
    <row r="18" spans="1:11" ht="15" customHeight="1">
      <c r="A18" s="3" t="s">
        <v>97</v>
      </c>
      <c r="B18" s="3"/>
    </row>
    <row r="19" spans="1:11" ht="15" customHeight="1">
      <c r="A19" s="3"/>
      <c r="B19" s="21" t="s">
        <v>10</v>
      </c>
      <c r="C19" s="21" t="s">
        <v>11</v>
      </c>
      <c r="D19" s="21" t="s">
        <v>12</v>
      </c>
      <c r="E19" s="21" t="s">
        <v>13</v>
      </c>
      <c r="F19" s="21" t="s">
        <v>14</v>
      </c>
      <c r="G19" s="21" t="s">
        <v>15</v>
      </c>
      <c r="H19" s="21" t="s">
        <v>16</v>
      </c>
      <c r="I19" s="21" t="s">
        <v>17</v>
      </c>
      <c r="J19" s="21" t="s">
        <v>18</v>
      </c>
      <c r="K19" s="21" t="s">
        <v>19</v>
      </c>
    </row>
    <row r="20" spans="1:11" s="6" customFormat="1" ht="34.5" customHeight="1">
      <c r="B20" s="21" t="s">
        <v>20</v>
      </c>
      <c r="C20" s="21" t="s">
        <v>21</v>
      </c>
      <c r="D20" s="21" t="s">
        <v>22</v>
      </c>
      <c r="E20" s="21" t="s">
        <v>23</v>
      </c>
      <c r="F20" s="21" t="s">
        <v>1</v>
      </c>
      <c r="G20" s="21" t="s">
        <v>25</v>
      </c>
      <c r="H20" s="21" t="s">
        <v>26</v>
      </c>
      <c r="I20" s="21" t="s">
        <v>27</v>
      </c>
      <c r="J20" s="21" t="s">
        <v>28</v>
      </c>
      <c r="K20" s="21" t="s">
        <v>29</v>
      </c>
    </row>
    <row r="21" spans="1:11" s="6" customFormat="1" ht="34.5" customHeight="1">
      <c r="B21" s="21"/>
      <c r="C21" s="21"/>
      <c r="D21" s="21"/>
      <c r="E21" s="21"/>
      <c r="F21" s="21"/>
      <c r="G21" s="21"/>
      <c r="H21" s="21"/>
      <c r="I21" s="21"/>
      <c r="J21" s="21"/>
      <c r="K21" s="21"/>
    </row>
    <row r="22" spans="1:11" ht="91.2" customHeight="1">
      <c r="B22" s="22" t="s">
        <v>35</v>
      </c>
      <c r="C22" s="23" t="s">
        <v>190</v>
      </c>
      <c r="D22" s="24" t="s">
        <v>92</v>
      </c>
      <c r="E22" s="33" t="e">
        <f>AVERAGE('MRS(input_separate)'!D6:D17)</f>
        <v>#DIV/0!</v>
      </c>
      <c r="F22" s="23" t="s">
        <v>93</v>
      </c>
      <c r="G22" s="78" t="s">
        <v>33</v>
      </c>
      <c r="H22" s="78" t="s">
        <v>38</v>
      </c>
      <c r="I22" s="79" t="s">
        <v>82</v>
      </c>
      <c r="J22" s="78" t="s">
        <v>94</v>
      </c>
      <c r="K22" s="78" t="s">
        <v>52</v>
      </c>
    </row>
    <row r="23" spans="1:11" ht="108.6" customHeight="1">
      <c r="B23" s="68" t="s">
        <v>75</v>
      </c>
      <c r="C23" s="23" t="s">
        <v>191</v>
      </c>
      <c r="D23" s="24" t="s">
        <v>238</v>
      </c>
      <c r="E23" s="33" t="e">
        <f>AVERAGE('MRS(input_separate)'!E6:E17)</f>
        <v>#DIV/0!</v>
      </c>
      <c r="F23" s="22" t="s">
        <v>239</v>
      </c>
      <c r="G23" s="78" t="s">
        <v>103</v>
      </c>
      <c r="H23" s="78" t="s">
        <v>102</v>
      </c>
      <c r="I23" s="79" t="s">
        <v>104</v>
      </c>
      <c r="J23" s="78" t="s">
        <v>105</v>
      </c>
      <c r="K23" s="78" t="s">
        <v>52</v>
      </c>
    </row>
    <row r="24" spans="1:11" ht="96.6" customHeight="1">
      <c r="B24" s="22" t="s">
        <v>99</v>
      </c>
      <c r="C24" s="23" t="s">
        <v>106</v>
      </c>
      <c r="D24" s="24" t="s">
        <v>120</v>
      </c>
      <c r="E24" s="33" t="e">
        <f>AVERAGE('MRS(input_separate)'!E6:F17)</f>
        <v>#DIV/0!</v>
      </c>
      <c r="F24" s="23" t="s">
        <v>107</v>
      </c>
      <c r="G24" s="78" t="s">
        <v>100</v>
      </c>
      <c r="H24" s="78" t="s">
        <v>83</v>
      </c>
      <c r="I24" s="79" t="s">
        <v>108</v>
      </c>
      <c r="J24" s="78" t="s">
        <v>52</v>
      </c>
      <c r="K24" s="78" t="s">
        <v>52</v>
      </c>
    </row>
    <row r="25" spans="1:11" ht="42" customHeight="1">
      <c r="B25" s="67"/>
      <c r="D25" s="66"/>
      <c r="E25" s="66"/>
      <c r="F25" s="66"/>
      <c r="G25" s="66"/>
      <c r="H25" s="66"/>
      <c r="K25" s="1" t="s">
        <v>90</v>
      </c>
    </row>
    <row r="26" spans="1:11" ht="42" customHeight="1">
      <c r="B26" s="67"/>
      <c r="D26" s="66"/>
      <c r="E26" s="66"/>
      <c r="F26" s="66"/>
      <c r="G26" s="66"/>
      <c r="H26" s="66"/>
      <c r="K26" s="1" t="s">
        <v>90</v>
      </c>
    </row>
    <row r="27" spans="1:11" ht="18.75" customHeight="1">
      <c r="A27" s="3" t="s">
        <v>89</v>
      </c>
      <c r="B27" s="3"/>
    </row>
    <row r="28" spans="1:11" ht="16.8" thickBot="1">
      <c r="B28" s="122" t="s">
        <v>49</v>
      </c>
      <c r="C28" s="122"/>
      <c r="D28" s="25" t="s">
        <v>1</v>
      </c>
    </row>
    <row r="29" spans="1:11" ht="16.8" thickBot="1">
      <c r="B29" s="123" t="e">
        <f>ROUNDDOWN('MRS(calc_process) '!G6, 0)</f>
        <v>#DIV/0!</v>
      </c>
      <c r="C29" s="124"/>
      <c r="D29" s="51" t="s">
        <v>59</v>
      </c>
    </row>
    <row r="30" spans="1:11" ht="20.25" customHeight="1">
      <c r="F30" s="7"/>
      <c r="G30" s="7"/>
    </row>
    <row r="31" spans="1:11" ht="14.25" customHeight="1">
      <c r="A31" s="3" t="s">
        <v>9</v>
      </c>
    </row>
    <row r="32" spans="1:11" ht="14.25" customHeight="1">
      <c r="B32" s="12" t="s">
        <v>31</v>
      </c>
      <c r="C32" s="121" t="s">
        <v>101</v>
      </c>
      <c r="D32" s="121"/>
      <c r="E32" s="121"/>
      <c r="F32" s="121"/>
      <c r="G32" s="121"/>
      <c r="H32" s="121"/>
      <c r="I32" s="121"/>
      <c r="J32" s="8"/>
    </row>
    <row r="33" spans="2:10" ht="14.25" customHeight="1">
      <c r="B33" s="12" t="s">
        <v>30</v>
      </c>
      <c r="C33" s="121" t="s">
        <v>32</v>
      </c>
      <c r="D33" s="121"/>
      <c r="E33" s="121"/>
      <c r="F33" s="121"/>
      <c r="G33" s="121"/>
      <c r="H33" s="121"/>
      <c r="I33" s="121"/>
      <c r="J33" s="8"/>
    </row>
    <row r="34" spans="2:10" ht="14.25" customHeight="1">
      <c r="B34" s="12" t="s">
        <v>33</v>
      </c>
      <c r="C34" s="121" t="s">
        <v>34</v>
      </c>
      <c r="D34" s="121"/>
      <c r="E34" s="121"/>
      <c r="F34" s="121"/>
      <c r="G34" s="121"/>
      <c r="H34" s="121"/>
      <c r="I34" s="121"/>
      <c r="J34" s="8"/>
    </row>
    <row r="35" spans="2:10">
      <c r="B35" s="1" t="s">
        <v>246</v>
      </c>
    </row>
    <row r="42" spans="2:10" ht="22.8">
      <c r="B42" s="56"/>
      <c r="C42" s="56"/>
      <c r="D42" s="56"/>
      <c r="E42" s="56"/>
    </row>
    <row r="43" spans="2:10" ht="76.05" customHeight="1">
      <c r="B43" s="57" t="s">
        <v>61</v>
      </c>
      <c r="C43" s="63" t="s">
        <v>62</v>
      </c>
      <c r="D43" s="57" t="s">
        <v>63</v>
      </c>
      <c r="E43" s="57" t="s">
        <v>64</v>
      </c>
    </row>
    <row r="44" spans="2:10" ht="58.95" customHeight="1">
      <c r="B44" s="57" t="s">
        <v>65</v>
      </c>
      <c r="C44" s="64" t="s">
        <v>66</v>
      </c>
      <c r="D44" s="58" t="s">
        <v>67</v>
      </c>
      <c r="E44" s="59" t="e">
        <f>IF(OR(E45="-",E46="-"),"-",E45-E46-E47)</f>
        <v>#REF!</v>
      </c>
    </row>
    <row r="45" spans="2:10" ht="58.95" customHeight="1">
      <c r="B45" s="60" t="s">
        <v>68</v>
      </c>
      <c r="C45" s="65" t="s">
        <v>69</v>
      </c>
      <c r="D45" s="61" t="s">
        <v>70</v>
      </c>
      <c r="E45" s="62" t="e">
        <f>[1]BE!H34</f>
        <v>#REF!</v>
      </c>
    </row>
    <row r="46" spans="2:10" ht="58.95" customHeight="1">
      <c r="B46" s="60" t="s">
        <v>71</v>
      </c>
      <c r="C46" s="65" t="s">
        <v>72</v>
      </c>
      <c r="D46" s="61" t="s">
        <v>70</v>
      </c>
      <c r="E46" s="62" t="e">
        <f>[1]PE!H34</f>
        <v>#REF!</v>
      </c>
    </row>
    <row r="47" spans="2:10" ht="58.95" customHeight="1">
      <c r="B47" s="60" t="s">
        <v>73</v>
      </c>
      <c r="C47" s="65" t="s">
        <v>74</v>
      </c>
      <c r="D47" s="61" t="s">
        <v>70</v>
      </c>
      <c r="E47" s="62" t="e">
        <f>IF([1]LE!H35="","-",[1]LE!H35)</f>
        <v>#REF!</v>
      </c>
    </row>
  </sheetData>
  <sheetProtection formatCells="0" formatRows="0"/>
  <mergeCells count="14">
    <mergeCell ref="C15:D15"/>
    <mergeCell ref="G15:I15"/>
    <mergeCell ref="J15:K15"/>
    <mergeCell ref="C16:D16"/>
    <mergeCell ref="G16:I16"/>
    <mergeCell ref="J16:K16"/>
    <mergeCell ref="C33:I33"/>
    <mergeCell ref="C34:I34"/>
    <mergeCell ref="C17:D17"/>
    <mergeCell ref="G17:I17"/>
    <mergeCell ref="J17:K17"/>
    <mergeCell ref="B28:C28"/>
    <mergeCell ref="B29:C29"/>
    <mergeCell ref="C32:I32"/>
  </mergeCells>
  <pageMargins left="0.70866141732283472" right="0.70866141732283472" top="0.74803149606299213" bottom="0.74803149606299213" header="0.31496062992125984" footer="0.31496062992125984"/>
  <pageSetup paperSize="9" scale="35" orientation="landscape" r:id="rId1"/>
  <colBreaks count="1" manualBreakCount="1">
    <brk id="1" max="3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3825-3C9A-464D-BED4-82D0C4600FCD}">
  <sheetPr>
    <tabColor theme="9" tint="-0.249977111117893"/>
  </sheetPr>
  <dimension ref="A1:M18"/>
  <sheetViews>
    <sheetView view="pageBreakPreview" topLeftCell="A5" zoomScale="83" zoomScaleNormal="100" zoomScaleSheetLayoutView="80" workbookViewId="0">
      <selection activeCell="A18" sqref="A18:M18"/>
    </sheetView>
  </sheetViews>
  <sheetFormatPr defaultColWidth="9" defaultRowHeight="13.8"/>
  <cols>
    <col min="1" max="1" width="20.796875" style="17" customWidth="1"/>
    <col min="2" max="2" width="47.19921875" style="17" customWidth="1"/>
    <col min="3" max="6" width="50.296875" style="17" customWidth="1"/>
    <col min="7" max="16384" width="9" style="17"/>
  </cols>
  <sheetData>
    <row r="1" spans="1:6" ht="15" customHeight="1">
      <c r="B1" s="19"/>
      <c r="C1" s="19"/>
      <c r="D1" s="19"/>
      <c r="E1" s="19"/>
      <c r="F1" s="19" t="str">
        <f>'MRS(input) '!K1</f>
        <v>Monitoring Spreadsheet: JCM_TH_TVER-01-04_ver01.0</v>
      </c>
    </row>
    <row r="2" spans="1:6" ht="15" customHeight="1">
      <c r="B2" s="19"/>
      <c r="C2" s="19"/>
      <c r="D2" s="19"/>
      <c r="E2" s="19"/>
      <c r="F2" s="19" t="str">
        <f>'MRS(input) '!K2</f>
        <v>Reference Number:</v>
      </c>
    </row>
    <row r="3" spans="1:6" ht="16.2">
      <c r="A3" s="15" t="s">
        <v>128</v>
      </c>
      <c r="B3" s="16" t="s">
        <v>188</v>
      </c>
      <c r="C3" s="16" t="s">
        <v>189</v>
      </c>
      <c r="D3" s="16" t="s">
        <v>193</v>
      </c>
      <c r="E3" s="16" t="s">
        <v>191</v>
      </c>
      <c r="F3" s="16" t="s">
        <v>131</v>
      </c>
    </row>
    <row r="4" spans="1:6" ht="44.4" customHeight="1">
      <c r="A4" s="15" t="s">
        <v>129</v>
      </c>
      <c r="B4" s="16" t="s">
        <v>240</v>
      </c>
      <c r="C4" s="16" t="s">
        <v>241</v>
      </c>
      <c r="D4" s="16" t="s">
        <v>130</v>
      </c>
      <c r="E4" s="16" t="s">
        <v>242</v>
      </c>
      <c r="F4" s="16" t="s">
        <v>132</v>
      </c>
    </row>
    <row r="5" spans="1:6" ht="16.2">
      <c r="A5" s="15"/>
      <c r="B5" s="15" t="s">
        <v>80</v>
      </c>
      <c r="C5" s="15" t="s">
        <v>163</v>
      </c>
      <c r="D5" s="15" t="s">
        <v>93</v>
      </c>
      <c r="E5" s="15" t="s">
        <v>239</v>
      </c>
      <c r="F5" s="15" t="s">
        <v>243</v>
      </c>
    </row>
    <row r="6" spans="1:6">
      <c r="A6" s="26">
        <v>1</v>
      </c>
      <c r="B6" s="109"/>
      <c r="C6" s="27"/>
      <c r="D6" s="27"/>
      <c r="E6" s="27"/>
      <c r="F6" s="112"/>
    </row>
    <row r="7" spans="1:6">
      <c r="A7" s="26">
        <v>2</v>
      </c>
      <c r="B7" s="27"/>
      <c r="C7" s="27"/>
      <c r="D7" s="27"/>
      <c r="E7" s="27"/>
      <c r="F7" s="27"/>
    </row>
    <row r="8" spans="1:6">
      <c r="A8" s="26">
        <v>3</v>
      </c>
      <c r="B8" s="27"/>
      <c r="C8" s="27"/>
      <c r="D8" s="27"/>
      <c r="E8" s="27"/>
      <c r="F8" s="27"/>
    </row>
    <row r="9" spans="1:6">
      <c r="A9" s="26">
        <v>4</v>
      </c>
      <c r="B9" s="27"/>
      <c r="C9" s="27"/>
      <c r="D9" s="27"/>
      <c r="E9" s="27"/>
      <c r="F9" s="27"/>
    </row>
    <row r="10" spans="1:6">
      <c r="A10" s="26">
        <v>5</v>
      </c>
      <c r="B10" s="27"/>
      <c r="C10" s="27"/>
      <c r="D10" s="27"/>
      <c r="E10" s="27"/>
      <c r="F10" s="27"/>
    </row>
    <row r="11" spans="1:6">
      <c r="A11" s="26">
        <v>6</v>
      </c>
      <c r="B11" s="27"/>
      <c r="C11" s="27"/>
      <c r="D11" s="27"/>
      <c r="E11" s="27"/>
      <c r="F11" s="27"/>
    </row>
    <row r="12" spans="1:6">
      <c r="A12" s="26">
        <v>7</v>
      </c>
      <c r="B12" s="27"/>
      <c r="C12" s="27"/>
      <c r="D12" s="27"/>
      <c r="E12" s="27"/>
      <c r="F12" s="27"/>
    </row>
    <row r="13" spans="1:6">
      <c r="A13" s="26">
        <v>8</v>
      </c>
      <c r="B13" s="27"/>
      <c r="C13" s="27"/>
      <c r="D13" s="27"/>
      <c r="E13" s="27"/>
      <c r="F13" s="27"/>
    </row>
    <row r="14" spans="1:6">
      <c r="A14" s="26">
        <v>9</v>
      </c>
      <c r="B14" s="27"/>
      <c r="C14" s="27"/>
      <c r="D14" s="27"/>
      <c r="E14" s="27"/>
      <c r="F14" s="27"/>
    </row>
    <row r="15" spans="1:6">
      <c r="A15" s="26">
        <v>10</v>
      </c>
      <c r="B15" s="27"/>
      <c r="C15" s="27"/>
      <c r="D15" s="27"/>
      <c r="E15" s="27"/>
      <c r="F15" s="27"/>
    </row>
    <row r="16" spans="1:6">
      <c r="A16" s="26">
        <v>11</v>
      </c>
      <c r="B16" s="27"/>
      <c r="C16" s="27"/>
      <c r="D16" s="27"/>
      <c r="E16" s="27"/>
      <c r="F16" s="27"/>
    </row>
    <row r="17" spans="1:13">
      <c r="A17" s="26">
        <v>12</v>
      </c>
      <c r="B17" s="27"/>
      <c r="C17" s="27"/>
      <c r="D17" s="27"/>
      <c r="E17" s="27"/>
      <c r="F17" s="27"/>
    </row>
    <row r="18" spans="1:13">
      <c r="A18" s="148" t="s">
        <v>246</v>
      </c>
      <c r="B18" s="148"/>
      <c r="C18" s="148"/>
      <c r="D18" s="148"/>
      <c r="E18" s="148"/>
      <c r="F18" s="148"/>
      <c r="G18" s="148"/>
      <c r="H18" s="148"/>
      <c r="I18" s="148"/>
      <c r="J18" s="148"/>
      <c r="K18" s="148"/>
      <c r="L18" s="148"/>
      <c r="M18" s="148"/>
    </row>
  </sheetData>
  <sheetProtection formatCells="0" formatRows="0"/>
  <mergeCells count="1">
    <mergeCell ref="A18:M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817BE-05F4-4339-BA9B-EB9D50437262}">
  <sheetPr>
    <tabColor theme="9" tint="-0.249977111117893"/>
  </sheetPr>
  <dimension ref="A1:K88"/>
  <sheetViews>
    <sheetView showGridLines="0" view="pageBreakPreview"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11" ht="18" customHeight="1">
      <c r="I1" s="9" t="str">
        <f>'MRS(input) '!K1</f>
        <v>Monitoring Spreadsheet: JCM_TH_TVER-01-04_ver01.0</v>
      </c>
    </row>
    <row r="2" spans="1:11" ht="18" customHeight="1">
      <c r="I2" s="9" t="str">
        <f>'MRS(input) '!K2</f>
        <v>Reference Number:</v>
      </c>
    </row>
    <row r="3" spans="1:11" ht="27.75" customHeight="1">
      <c r="A3" s="144" t="s">
        <v>247</v>
      </c>
      <c r="B3" s="144"/>
      <c r="C3" s="144"/>
      <c r="D3" s="144"/>
      <c r="E3" s="144"/>
      <c r="F3" s="144"/>
      <c r="G3" s="144"/>
      <c r="H3" s="144"/>
      <c r="I3" s="144"/>
    </row>
    <row r="4" spans="1:11" ht="11.25" customHeight="1"/>
    <row r="5" spans="1:11" ht="18.75" customHeight="1">
      <c r="A5" s="42" t="s">
        <v>2</v>
      </c>
      <c r="B5" s="38"/>
      <c r="C5" s="38"/>
      <c r="D5" s="38"/>
      <c r="E5" s="37"/>
      <c r="F5" s="39" t="s">
        <v>6</v>
      </c>
      <c r="G5" s="47" t="s">
        <v>0</v>
      </c>
      <c r="H5" s="39" t="s">
        <v>1</v>
      </c>
      <c r="I5" s="40" t="s">
        <v>7</v>
      </c>
    </row>
    <row r="6" spans="1:11" ht="18.75" customHeight="1">
      <c r="A6" s="44"/>
      <c r="B6" s="133" t="s">
        <v>226</v>
      </c>
      <c r="C6" s="133"/>
      <c r="D6" s="133"/>
      <c r="E6" s="133"/>
      <c r="F6" s="29" t="s">
        <v>52</v>
      </c>
      <c r="G6" s="93" t="e">
        <f>G10-G44-G61</f>
        <v>#DIV/0!</v>
      </c>
      <c r="H6" s="85" t="s">
        <v>59</v>
      </c>
      <c r="I6" s="41" t="s">
        <v>228</v>
      </c>
    </row>
    <row r="7" spans="1:11" ht="18.75" customHeight="1">
      <c r="A7" s="42" t="s">
        <v>3</v>
      </c>
      <c r="B7" s="38"/>
      <c r="C7" s="38"/>
      <c r="D7" s="38"/>
      <c r="E7" s="37"/>
      <c r="F7" s="37"/>
      <c r="G7" s="31"/>
      <c r="H7" s="37"/>
      <c r="I7" s="39"/>
      <c r="J7" s="20"/>
      <c r="K7" s="20"/>
    </row>
    <row r="8" spans="1:11" ht="33.450000000000003" customHeight="1">
      <c r="A8" s="44"/>
      <c r="B8" s="133" t="s">
        <v>110</v>
      </c>
      <c r="C8" s="133"/>
      <c r="D8" s="133"/>
      <c r="E8" s="133"/>
      <c r="F8" s="41" t="s">
        <v>111</v>
      </c>
      <c r="G8" s="84">
        <f>F67</f>
        <v>56100</v>
      </c>
      <c r="H8" s="35" t="s">
        <v>112</v>
      </c>
      <c r="I8" s="41" t="s">
        <v>114</v>
      </c>
    </row>
    <row r="9" spans="1:11" ht="18.75" customHeight="1" thickBot="1">
      <c r="A9" s="42" t="s">
        <v>4</v>
      </c>
      <c r="B9" s="37"/>
      <c r="C9" s="38"/>
      <c r="D9" s="39"/>
      <c r="E9" s="39"/>
      <c r="F9" s="39"/>
      <c r="G9" s="42"/>
      <c r="H9" s="37"/>
      <c r="I9" s="39"/>
    </row>
    <row r="10" spans="1:11" ht="18.75" customHeight="1" thickBot="1">
      <c r="A10" s="43"/>
      <c r="B10" s="145" t="s">
        <v>227</v>
      </c>
      <c r="C10" s="133"/>
      <c r="D10" s="133"/>
      <c r="E10" s="133"/>
      <c r="F10" s="29" t="s">
        <v>52</v>
      </c>
      <c r="G10" s="54" t="e">
        <f>G11</f>
        <v>#DIV/0!</v>
      </c>
      <c r="H10" s="30" t="s">
        <v>59</v>
      </c>
      <c r="I10" s="41" t="s">
        <v>229</v>
      </c>
    </row>
    <row r="11" spans="1:11" ht="36" customHeight="1">
      <c r="A11" s="43"/>
      <c r="B11" s="45"/>
      <c r="C11" s="134" t="s">
        <v>133</v>
      </c>
      <c r="D11" s="134"/>
      <c r="E11" s="134"/>
      <c r="F11" s="41" t="s">
        <v>79</v>
      </c>
      <c r="G11" s="83" t="e">
        <f>G12</f>
        <v>#DIV/0!</v>
      </c>
      <c r="H11" s="35" t="s">
        <v>134</v>
      </c>
      <c r="I11" s="76" t="s">
        <v>135</v>
      </c>
    </row>
    <row r="12" spans="1:11" ht="41.4" customHeight="1">
      <c r="A12" s="44"/>
      <c r="B12" s="46"/>
      <c r="C12" s="138" t="s">
        <v>137</v>
      </c>
      <c r="D12" s="138"/>
      <c r="E12" s="138"/>
      <c r="F12" s="41" t="s">
        <v>79</v>
      </c>
      <c r="G12" s="93" t="e">
        <f>G15+G31</f>
        <v>#DIV/0!</v>
      </c>
      <c r="H12" s="94" t="s">
        <v>134</v>
      </c>
      <c r="I12" s="95" t="s">
        <v>136</v>
      </c>
    </row>
    <row r="13" spans="1:11" ht="59.4" customHeight="1">
      <c r="C13" s="8"/>
      <c r="D13" s="8"/>
      <c r="E13" s="8"/>
      <c r="F13" s="2"/>
      <c r="G13" s="89"/>
      <c r="H13" s="90"/>
    </row>
    <row r="14" spans="1:11" ht="18.75" customHeight="1">
      <c r="A14" s="43"/>
      <c r="B14" s="135" t="s">
        <v>147</v>
      </c>
      <c r="C14" s="136"/>
      <c r="D14" s="136"/>
      <c r="E14" s="136"/>
      <c r="F14" s="136"/>
      <c r="G14" s="143"/>
      <c r="H14" s="30"/>
      <c r="I14" s="76"/>
    </row>
    <row r="15" spans="1:11" ht="46.2" customHeight="1">
      <c r="A15" s="43"/>
      <c r="B15" s="45"/>
      <c r="C15" s="134" t="s">
        <v>139</v>
      </c>
      <c r="D15" s="134"/>
      <c r="E15" s="134"/>
      <c r="F15" s="41" t="s">
        <v>79</v>
      </c>
      <c r="G15" s="83" t="e">
        <f>(G16/G18%)*G17*10^-3</f>
        <v>#DIV/0!</v>
      </c>
      <c r="H15" s="94" t="s">
        <v>134</v>
      </c>
      <c r="I15" s="95" t="s">
        <v>136</v>
      </c>
    </row>
    <row r="16" spans="1:11" ht="40.200000000000003" customHeight="1">
      <c r="A16" s="44"/>
      <c r="B16" s="46"/>
      <c r="C16" s="138" t="s">
        <v>141</v>
      </c>
      <c r="D16" s="138"/>
      <c r="E16" s="138"/>
      <c r="F16" s="41" t="s">
        <v>79</v>
      </c>
      <c r="G16" s="83" t="e">
        <f>'MRS(input) '!E9</f>
        <v>#DIV/0!</v>
      </c>
      <c r="H16" s="97" t="s">
        <v>142</v>
      </c>
      <c r="I16" s="73" t="s">
        <v>140</v>
      </c>
    </row>
    <row r="17" spans="1:9" ht="60" customHeight="1">
      <c r="A17" s="43"/>
      <c r="B17" s="69"/>
      <c r="C17" s="70" t="s">
        <v>145</v>
      </c>
      <c r="D17" s="98"/>
      <c r="E17" s="99"/>
      <c r="F17" s="41" t="s">
        <v>79</v>
      </c>
      <c r="G17" s="74">
        <v>56100</v>
      </c>
      <c r="H17" s="72" t="s">
        <v>144</v>
      </c>
      <c r="I17" s="96" t="s">
        <v>138</v>
      </c>
    </row>
    <row r="18" spans="1:9" ht="47.4" customHeight="1">
      <c r="A18" s="43"/>
      <c r="B18" s="69"/>
      <c r="C18" s="70" t="s">
        <v>143</v>
      </c>
      <c r="D18" s="98"/>
      <c r="E18" s="71"/>
      <c r="F18" s="41" t="s">
        <v>79</v>
      </c>
      <c r="G18" s="111" t="e">
        <f>G21</f>
        <v>#DIV/0!</v>
      </c>
      <c r="H18" s="72" t="s">
        <v>86</v>
      </c>
      <c r="I18" s="96" t="s">
        <v>146</v>
      </c>
    </row>
    <row r="19" spans="1:9" ht="59.4" customHeight="1">
      <c r="C19" s="8"/>
      <c r="D19" s="8"/>
      <c r="E19" s="8"/>
      <c r="F19" s="2"/>
      <c r="G19" s="89"/>
      <c r="H19" s="90"/>
    </row>
    <row r="20" spans="1:9" ht="18.75" customHeight="1">
      <c r="A20" s="43"/>
      <c r="B20" s="135" t="s">
        <v>148</v>
      </c>
      <c r="C20" s="136"/>
      <c r="D20" s="136"/>
      <c r="E20" s="136"/>
      <c r="F20" s="136"/>
      <c r="G20" s="143"/>
      <c r="H20" s="30"/>
      <c r="I20" s="76"/>
    </row>
    <row r="21" spans="1:9" ht="46.2" customHeight="1">
      <c r="A21" s="43"/>
      <c r="B21" s="45"/>
      <c r="C21" s="70" t="s">
        <v>143</v>
      </c>
      <c r="D21" s="98"/>
      <c r="E21" s="71"/>
      <c r="F21" s="41" t="s">
        <v>79</v>
      </c>
      <c r="G21" s="111" t="e">
        <f>(G22/(G23*G24))*10^-6</f>
        <v>#DIV/0!</v>
      </c>
      <c r="H21" s="72" t="s">
        <v>86</v>
      </c>
      <c r="I21" s="96" t="s">
        <v>146</v>
      </c>
    </row>
    <row r="22" spans="1:9" ht="40.200000000000003" customHeight="1">
      <c r="A22" s="44"/>
      <c r="B22" s="46"/>
      <c r="C22" s="138" t="s">
        <v>154</v>
      </c>
      <c r="D22" s="138"/>
      <c r="E22" s="138"/>
      <c r="F22" s="41" t="s">
        <v>79</v>
      </c>
      <c r="G22" s="83">
        <v>0</v>
      </c>
      <c r="H22" s="97" t="s">
        <v>142</v>
      </c>
      <c r="I22" s="73" t="s">
        <v>155</v>
      </c>
    </row>
    <row r="23" spans="1:9" ht="40.200000000000003" customHeight="1">
      <c r="A23" s="44"/>
      <c r="B23" s="46"/>
      <c r="C23" s="138" t="s">
        <v>169</v>
      </c>
      <c r="D23" s="138"/>
      <c r="E23" s="138"/>
      <c r="F23" s="41" t="s">
        <v>79</v>
      </c>
      <c r="G23" s="83">
        <v>0</v>
      </c>
      <c r="H23" s="97" t="s">
        <v>151</v>
      </c>
      <c r="I23" s="73" t="s">
        <v>149</v>
      </c>
    </row>
    <row r="24" spans="1:9" ht="60" customHeight="1">
      <c r="A24" s="43"/>
      <c r="B24" s="69"/>
      <c r="C24" s="139" t="s">
        <v>152</v>
      </c>
      <c r="D24" s="140"/>
      <c r="E24" s="141"/>
      <c r="F24" s="41" t="s">
        <v>79</v>
      </c>
      <c r="G24" s="74">
        <v>0</v>
      </c>
      <c r="H24" s="72" t="s">
        <v>153</v>
      </c>
      <c r="I24" s="96" t="s">
        <v>150</v>
      </c>
    </row>
    <row r="25" spans="1:9" ht="59.4" customHeight="1">
      <c r="C25" s="8"/>
      <c r="D25" s="8"/>
      <c r="E25" s="8"/>
      <c r="F25" s="2"/>
      <c r="G25" s="89"/>
      <c r="H25" s="90"/>
    </row>
    <row r="26" spans="1:9" ht="18.75" customHeight="1">
      <c r="A26" s="43"/>
      <c r="B26" s="135" t="s">
        <v>156</v>
      </c>
      <c r="C26" s="136"/>
      <c r="D26" s="136"/>
      <c r="E26" s="136"/>
      <c r="F26" s="136"/>
      <c r="G26" s="136"/>
      <c r="H26" s="136"/>
      <c r="I26" s="137"/>
    </row>
    <row r="27" spans="1:9" ht="39.6" customHeight="1">
      <c r="C27" s="131" t="s">
        <v>157</v>
      </c>
      <c r="D27" s="131"/>
      <c r="E27" s="131"/>
      <c r="F27" s="131"/>
      <c r="G27" s="131"/>
      <c r="H27" s="131"/>
      <c r="I27" s="131"/>
    </row>
    <row r="28" spans="1:9" ht="45.6" customHeight="1">
      <c r="C28" s="131" t="s">
        <v>158</v>
      </c>
      <c r="D28" s="131"/>
      <c r="E28" s="131"/>
      <c r="F28" s="131"/>
      <c r="G28" s="131"/>
      <c r="H28" s="131"/>
      <c r="I28" s="131"/>
    </row>
    <row r="29" spans="1:9" ht="30" customHeight="1">
      <c r="C29" s="100" t="s">
        <v>159</v>
      </c>
      <c r="D29" s="8"/>
      <c r="E29" s="8"/>
      <c r="F29" s="2"/>
      <c r="G29" s="89"/>
      <c r="H29" s="90"/>
    </row>
    <row r="30" spans="1:9" ht="18.75" customHeight="1">
      <c r="A30" s="43"/>
      <c r="B30" s="135" t="s">
        <v>160</v>
      </c>
      <c r="C30" s="136"/>
      <c r="D30" s="136"/>
      <c r="E30" s="136"/>
      <c r="F30" s="136"/>
      <c r="G30" s="136"/>
      <c r="H30" s="137"/>
      <c r="I30" s="76"/>
    </row>
    <row r="31" spans="1:9" ht="46.2" customHeight="1">
      <c r="A31" s="43"/>
      <c r="B31" s="45"/>
      <c r="C31" s="134" t="s">
        <v>161</v>
      </c>
      <c r="D31" s="134"/>
      <c r="E31" s="134"/>
      <c r="F31" s="41" t="s">
        <v>79</v>
      </c>
      <c r="G31" s="83" t="e">
        <f>G32*G33*G34*10^-3</f>
        <v>#DIV/0!</v>
      </c>
      <c r="H31" s="94" t="s">
        <v>134</v>
      </c>
      <c r="I31" s="95" t="s">
        <v>136</v>
      </c>
    </row>
    <row r="32" spans="1:9" ht="40.200000000000003" customHeight="1">
      <c r="A32" s="44"/>
      <c r="B32" s="46"/>
      <c r="C32" s="138" t="s">
        <v>164</v>
      </c>
      <c r="D32" s="138"/>
      <c r="E32" s="138"/>
      <c r="F32" s="41" t="s">
        <v>79</v>
      </c>
      <c r="G32" s="83" t="e">
        <f>'MRS(input) '!E10</f>
        <v>#DIV/0!</v>
      </c>
      <c r="H32" s="97" t="s">
        <v>163</v>
      </c>
      <c r="I32" s="73" t="s">
        <v>162</v>
      </c>
    </row>
    <row r="33" spans="1:9" ht="60" customHeight="1">
      <c r="A33" s="43"/>
      <c r="B33" s="69"/>
      <c r="C33" s="70" t="s">
        <v>167</v>
      </c>
      <c r="D33" s="98"/>
      <c r="E33" s="99"/>
      <c r="F33" s="41" t="s">
        <v>79</v>
      </c>
      <c r="G33" s="74">
        <v>0</v>
      </c>
      <c r="H33" s="72" t="s">
        <v>166</v>
      </c>
      <c r="I33" s="96" t="s">
        <v>165</v>
      </c>
    </row>
    <row r="34" spans="1:9" ht="47.4" customHeight="1">
      <c r="A34" s="43"/>
      <c r="B34" s="69"/>
      <c r="C34" s="70" t="s">
        <v>145</v>
      </c>
      <c r="D34" s="98"/>
      <c r="E34" s="99"/>
      <c r="F34" s="41" t="s">
        <v>79</v>
      </c>
      <c r="G34" s="74">
        <v>56100</v>
      </c>
      <c r="H34" s="72" t="s">
        <v>144</v>
      </c>
      <c r="I34" s="96" t="s">
        <v>138</v>
      </c>
    </row>
    <row r="35" spans="1:9" ht="59.4" customHeight="1">
      <c r="C35" s="8"/>
      <c r="D35" s="8"/>
      <c r="E35" s="8"/>
      <c r="F35" s="2"/>
      <c r="G35" s="89"/>
      <c r="H35" s="90"/>
    </row>
    <row r="36" spans="1:9" ht="18.75" customHeight="1">
      <c r="A36" s="43"/>
      <c r="B36" s="135" t="s">
        <v>168</v>
      </c>
      <c r="C36" s="136"/>
      <c r="D36" s="136"/>
      <c r="E36" s="136"/>
      <c r="F36" s="136"/>
      <c r="G36" s="136"/>
      <c r="H36" s="137"/>
      <c r="I36" s="76"/>
    </row>
    <row r="37" spans="1:9" ht="46.2" customHeight="1">
      <c r="A37" s="43"/>
      <c r="B37" s="45"/>
      <c r="C37" s="70" t="s">
        <v>167</v>
      </c>
      <c r="D37" s="98"/>
      <c r="E37" s="99"/>
      <c r="F37" s="41" t="s">
        <v>79</v>
      </c>
      <c r="G37" s="110" t="e">
        <f>(G38*G39)/G40*10^-6</f>
        <v>#DIV/0!</v>
      </c>
      <c r="H37" s="72" t="s">
        <v>166</v>
      </c>
      <c r="I37" s="96" t="s">
        <v>165</v>
      </c>
    </row>
    <row r="38" spans="1:9" ht="40.200000000000003" customHeight="1">
      <c r="A38" s="44"/>
      <c r="B38" s="46"/>
      <c r="C38" s="138" t="s">
        <v>169</v>
      </c>
      <c r="D38" s="138"/>
      <c r="E38" s="138"/>
      <c r="F38" s="41" t="s">
        <v>79</v>
      </c>
      <c r="G38" s="83">
        <v>0</v>
      </c>
      <c r="H38" s="97" t="s">
        <v>151</v>
      </c>
      <c r="I38" s="73" t="s">
        <v>149</v>
      </c>
    </row>
    <row r="39" spans="1:9" ht="60" customHeight="1">
      <c r="A39" s="43"/>
      <c r="B39" s="69"/>
      <c r="C39" s="139" t="s">
        <v>152</v>
      </c>
      <c r="D39" s="140"/>
      <c r="E39" s="141"/>
      <c r="F39" s="41" t="s">
        <v>79</v>
      </c>
      <c r="G39" s="74">
        <v>0</v>
      </c>
      <c r="H39" s="72" t="s">
        <v>153</v>
      </c>
      <c r="I39" s="96" t="s">
        <v>150</v>
      </c>
    </row>
    <row r="40" spans="1:9" ht="47.4" customHeight="1">
      <c r="A40" s="43"/>
      <c r="B40" s="69"/>
      <c r="C40" s="142" t="s">
        <v>170</v>
      </c>
      <c r="D40" s="142"/>
      <c r="E40" s="142"/>
      <c r="F40" s="30" t="s">
        <v>79</v>
      </c>
      <c r="G40" s="83">
        <v>0</v>
      </c>
      <c r="H40" s="102" t="s">
        <v>163</v>
      </c>
      <c r="I40" s="95" t="s">
        <v>171</v>
      </c>
    </row>
    <row r="41" spans="1:9" ht="59.4" customHeight="1">
      <c r="C41" s="8"/>
      <c r="D41" s="8"/>
      <c r="E41" s="8"/>
      <c r="F41" s="2"/>
      <c r="G41" s="89"/>
      <c r="H41" s="90"/>
    </row>
    <row r="42" spans="1:9" ht="43.8" customHeight="1">
      <c r="C42" s="132" t="s">
        <v>172</v>
      </c>
      <c r="D42" s="132"/>
      <c r="E42" s="132"/>
      <c r="F42" s="132"/>
      <c r="G42" s="132"/>
      <c r="H42" s="132"/>
    </row>
    <row r="43" spans="1:9" ht="18.75" customHeight="1" thickBot="1">
      <c r="A43" s="42" t="s">
        <v>5</v>
      </c>
      <c r="B43" s="38"/>
      <c r="C43" s="44"/>
      <c r="D43" s="44"/>
      <c r="E43" s="37"/>
      <c r="F43" s="39"/>
      <c r="G43" s="42"/>
      <c r="H43" s="37"/>
      <c r="I43" s="39"/>
    </row>
    <row r="44" spans="1:9" ht="18.75" customHeight="1" thickBot="1">
      <c r="A44" s="44"/>
      <c r="B44" s="133" t="s">
        <v>47</v>
      </c>
      <c r="C44" s="133"/>
      <c r="D44" s="133"/>
      <c r="E44" s="133"/>
      <c r="F44" s="29"/>
      <c r="G44" s="54" t="e">
        <f>G45+G46+G47</f>
        <v>#DIV/0!</v>
      </c>
      <c r="H44" s="92" t="s">
        <v>176</v>
      </c>
      <c r="I44" s="76" t="s">
        <v>48</v>
      </c>
    </row>
    <row r="45" spans="1:9" ht="42" customHeight="1">
      <c r="B45" s="8"/>
      <c r="C45" s="134" t="s">
        <v>173</v>
      </c>
      <c r="D45" s="134"/>
      <c r="E45" s="134"/>
      <c r="F45" s="41" t="s">
        <v>79</v>
      </c>
      <c r="G45" s="32">
        <f>G50</f>
        <v>0</v>
      </c>
      <c r="H45" s="92" t="s">
        <v>175</v>
      </c>
      <c r="I45" s="87" t="s">
        <v>174</v>
      </c>
    </row>
    <row r="46" spans="1:9" ht="42" customHeight="1">
      <c r="B46" s="8"/>
      <c r="C46" s="134" t="s">
        <v>121</v>
      </c>
      <c r="D46" s="134"/>
      <c r="E46" s="134"/>
      <c r="F46" s="41" t="s">
        <v>39</v>
      </c>
      <c r="G46" s="32" t="e">
        <f>G54</f>
        <v>#DIV/0!</v>
      </c>
      <c r="H46" s="92" t="s">
        <v>175</v>
      </c>
      <c r="I46" s="2" t="s">
        <v>119</v>
      </c>
    </row>
    <row r="47" spans="1:9" ht="40.950000000000003" customHeight="1">
      <c r="C47" s="134" t="s">
        <v>124</v>
      </c>
      <c r="D47" s="134"/>
      <c r="E47" s="134"/>
      <c r="F47" s="41" t="s">
        <v>78</v>
      </c>
      <c r="G47" s="75">
        <f>G51</f>
        <v>0</v>
      </c>
      <c r="H47" s="92" t="s">
        <v>175</v>
      </c>
      <c r="I47" s="76" t="s">
        <v>177</v>
      </c>
    </row>
    <row r="48" spans="1:9" ht="40.950000000000003" customHeight="1">
      <c r="C48" s="8"/>
      <c r="D48" s="8"/>
      <c r="E48" s="8"/>
      <c r="F48" s="2"/>
      <c r="G48" s="89"/>
      <c r="H48" s="90"/>
    </row>
    <row r="49" spans="1:10" ht="24" customHeight="1">
      <c r="C49" s="8"/>
      <c r="D49" s="8"/>
      <c r="E49" s="8"/>
      <c r="F49" s="2"/>
      <c r="G49" s="89"/>
      <c r="H49" s="90"/>
    </row>
    <row r="50" spans="1:10" ht="43.2" customHeight="1">
      <c r="C50" s="134" t="s">
        <v>123</v>
      </c>
      <c r="D50" s="134"/>
      <c r="E50" s="134"/>
      <c r="F50" s="87" t="s">
        <v>76</v>
      </c>
      <c r="G50" s="88">
        <f>Tool_02_01!G6</f>
        <v>0</v>
      </c>
      <c r="H50" s="86" t="s">
        <v>77</v>
      </c>
      <c r="I50" s="91" t="s">
        <v>117</v>
      </c>
      <c r="J50" s="91" t="s">
        <v>115</v>
      </c>
    </row>
    <row r="51" spans="1:10" ht="40.950000000000003" customHeight="1">
      <c r="C51" s="134" t="s">
        <v>124</v>
      </c>
      <c r="D51" s="134"/>
      <c r="E51" s="134"/>
      <c r="F51" s="87" t="s">
        <v>78</v>
      </c>
      <c r="G51" s="88">
        <v>0</v>
      </c>
      <c r="H51" s="86" t="s">
        <v>77</v>
      </c>
      <c r="I51" s="91" t="s">
        <v>118</v>
      </c>
      <c r="J51" s="91" t="s">
        <v>116</v>
      </c>
    </row>
    <row r="52" spans="1:10" s="2" customFormat="1" ht="14.4" thickBot="1">
      <c r="E52" s="1"/>
      <c r="F52" s="1"/>
      <c r="G52" s="1"/>
      <c r="H52" s="1"/>
    </row>
    <row r="53" spans="1:10" ht="18.75" customHeight="1" thickBot="1">
      <c r="A53" s="44"/>
      <c r="B53" s="133" t="s">
        <v>178</v>
      </c>
      <c r="C53" s="133"/>
      <c r="D53" s="133"/>
      <c r="E53" s="133"/>
      <c r="F53" s="29"/>
      <c r="G53" s="54"/>
      <c r="H53" s="103"/>
      <c r="I53" s="87"/>
    </row>
    <row r="54" spans="1:10" ht="42" customHeight="1">
      <c r="B54" s="8"/>
      <c r="C54" s="134" t="s">
        <v>121</v>
      </c>
      <c r="D54" s="134"/>
      <c r="E54" s="134"/>
      <c r="F54" s="41" t="s">
        <v>39</v>
      </c>
      <c r="G54" s="32" t="e">
        <f>G55*G56*(1+G57)</f>
        <v>#DIV/0!</v>
      </c>
      <c r="H54" s="92" t="s">
        <v>175</v>
      </c>
      <c r="I54" s="87" t="s">
        <v>119</v>
      </c>
    </row>
    <row r="55" spans="1:10" ht="42" customHeight="1">
      <c r="B55" s="8"/>
      <c r="C55" s="134" t="s">
        <v>122</v>
      </c>
      <c r="D55" s="134"/>
      <c r="E55" s="134"/>
      <c r="F55" s="41" t="s">
        <v>39</v>
      </c>
      <c r="G55" s="32" t="e">
        <f>'MRS(input) '!E22</f>
        <v>#DIV/0!</v>
      </c>
      <c r="H55" s="36" t="s">
        <v>93</v>
      </c>
      <c r="I55" s="2" t="s">
        <v>91</v>
      </c>
    </row>
    <row r="56" spans="1:10" ht="40.950000000000003" customHeight="1">
      <c r="C56" s="134" t="s">
        <v>120</v>
      </c>
      <c r="D56" s="134"/>
      <c r="E56" s="134"/>
      <c r="F56" s="41" t="s">
        <v>39</v>
      </c>
      <c r="G56" s="108" t="e">
        <f>'MRS(input) '!E24</f>
        <v>#DIV/0!</v>
      </c>
      <c r="H56" s="36" t="s">
        <v>60</v>
      </c>
      <c r="I56" s="76" t="s">
        <v>84</v>
      </c>
    </row>
    <row r="57" spans="1:10" ht="40.950000000000003" customHeight="1">
      <c r="C57" s="134" t="s">
        <v>238</v>
      </c>
      <c r="D57" s="134"/>
      <c r="E57" s="134"/>
      <c r="F57" s="41" t="s">
        <v>39</v>
      </c>
      <c r="G57" s="32" t="e">
        <f>'MRS(input) '!E23</f>
        <v>#DIV/0!</v>
      </c>
      <c r="H57" s="72" t="s">
        <v>239</v>
      </c>
      <c r="I57" s="104" t="s">
        <v>85</v>
      </c>
    </row>
    <row r="58" spans="1:10" ht="40.950000000000003" customHeight="1">
      <c r="C58" s="8"/>
      <c r="D58" s="8"/>
      <c r="E58" s="8"/>
      <c r="F58" s="2"/>
      <c r="G58" s="89"/>
      <c r="H58" s="90"/>
    </row>
    <row r="59" spans="1:10" s="2" customFormat="1">
      <c r="E59" s="1"/>
      <c r="F59" s="1"/>
      <c r="G59" s="1"/>
      <c r="H59" s="1"/>
    </row>
    <row r="60" spans="1:10" ht="18.75" customHeight="1">
      <c r="A60" s="42" t="s">
        <v>125</v>
      </c>
      <c r="B60" s="38"/>
      <c r="C60" s="44"/>
      <c r="D60" s="44"/>
      <c r="E60" s="37"/>
      <c r="F60" s="47"/>
      <c r="G60" s="42"/>
      <c r="H60" s="42"/>
      <c r="I60" s="47"/>
    </row>
    <row r="61" spans="1:10" ht="36.6" customHeight="1">
      <c r="A61" s="44"/>
      <c r="B61" s="133" t="s">
        <v>126</v>
      </c>
      <c r="C61" s="133"/>
      <c r="D61" s="133"/>
      <c r="E61" s="146"/>
      <c r="F61" s="87" t="s">
        <v>78</v>
      </c>
      <c r="G61" s="88">
        <v>0</v>
      </c>
      <c r="H61" s="86" t="s">
        <v>77</v>
      </c>
      <c r="I61" s="91" t="s">
        <v>127</v>
      </c>
      <c r="J61" s="91"/>
    </row>
    <row r="62" spans="1:10" ht="31.2" customHeight="1">
      <c r="C62" s="131" t="s">
        <v>194</v>
      </c>
      <c r="D62" s="131"/>
      <c r="E62" s="131"/>
      <c r="F62" s="131"/>
      <c r="G62" s="131"/>
      <c r="H62" s="131"/>
      <c r="I62" s="131"/>
    </row>
    <row r="63" spans="1:10" ht="21.6" customHeight="1">
      <c r="C63" s="131" t="s">
        <v>195</v>
      </c>
      <c r="D63" s="131"/>
      <c r="E63" s="131"/>
      <c r="F63" s="131"/>
      <c r="G63" s="131"/>
      <c r="H63" s="131"/>
      <c r="I63" s="131"/>
    </row>
    <row r="64" spans="1:10" ht="43.8" customHeight="1">
      <c r="C64" s="131" t="s">
        <v>179</v>
      </c>
      <c r="D64" s="131"/>
      <c r="E64" s="131"/>
      <c r="F64" s="131"/>
      <c r="G64" s="131"/>
      <c r="H64" s="131"/>
      <c r="I64" s="131"/>
    </row>
    <row r="65" spans="1:9" ht="35.4" customHeight="1">
      <c r="C65" s="101"/>
      <c r="D65" s="101"/>
      <c r="E65" s="101"/>
      <c r="F65" s="101"/>
      <c r="G65" s="101"/>
      <c r="H65" s="101"/>
      <c r="I65" s="101"/>
    </row>
    <row r="66" spans="1:9" ht="21.75" customHeight="1">
      <c r="E66" s="1" t="s">
        <v>8</v>
      </c>
    </row>
    <row r="67" spans="1:9" ht="36" customHeight="1">
      <c r="E67" s="28" t="s">
        <v>87</v>
      </c>
      <c r="F67" s="82">
        <v>56100</v>
      </c>
      <c r="G67" s="14" t="s">
        <v>113</v>
      </c>
      <c r="H67" s="2"/>
    </row>
    <row r="68" spans="1:9" s="2" customFormat="1">
      <c r="E68" s="1"/>
      <c r="F68" s="1"/>
      <c r="G68" s="1"/>
      <c r="H68" s="1"/>
    </row>
    <row r="71" spans="1:9">
      <c r="I71" s="9">
        <f>'MRS(input) '!K33</f>
        <v>0</v>
      </c>
    </row>
    <row r="72" spans="1:9">
      <c r="I72" s="9">
        <f>'MRS(input) '!K34</f>
        <v>0</v>
      </c>
    </row>
    <row r="73" spans="1:9" ht="15.6">
      <c r="A73" s="144" t="s">
        <v>51</v>
      </c>
      <c r="B73" s="144"/>
      <c r="C73" s="144"/>
      <c r="D73" s="144"/>
      <c r="E73" s="144"/>
      <c r="F73" s="144"/>
      <c r="G73" s="144"/>
      <c r="H73" s="144"/>
      <c r="I73" s="144"/>
    </row>
    <row r="75" spans="1:9" ht="14.4" thickBot="1">
      <c r="A75" s="42" t="s">
        <v>2</v>
      </c>
      <c r="B75" s="38"/>
      <c r="C75" s="38"/>
      <c r="D75" s="38"/>
      <c r="E75" s="37"/>
      <c r="F75" s="39" t="s">
        <v>6</v>
      </c>
      <c r="G75" s="47" t="s">
        <v>0</v>
      </c>
      <c r="H75" s="39" t="s">
        <v>1</v>
      </c>
      <c r="I75" s="40" t="s">
        <v>7</v>
      </c>
    </row>
    <row r="76" spans="1:9" ht="16.8" thickBot="1">
      <c r="A76" s="44"/>
      <c r="B76" s="133" t="s">
        <v>40</v>
      </c>
      <c r="C76" s="133"/>
      <c r="D76" s="133"/>
      <c r="E76" s="133"/>
      <c r="F76" s="29" t="s">
        <v>52</v>
      </c>
      <c r="G76" s="54">
        <f>G80-G84</f>
        <v>0</v>
      </c>
      <c r="H76" s="30" t="s">
        <v>59</v>
      </c>
      <c r="I76" s="41" t="s">
        <v>41</v>
      </c>
    </row>
    <row r="77" spans="1:9">
      <c r="A77" s="42" t="s">
        <v>3</v>
      </c>
      <c r="B77" s="38"/>
      <c r="C77" s="38"/>
      <c r="D77" s="38"/>
      <c r="E77" s="37"/>
      <c r="F77" s="37"/>
      <c r="G77" s="31"/>
      <c r="H77" s="37"/>
      <c r="I77" s="39"/>
    </row>
    <row r="78" spans="1:9" ht="16.2">
      <c r="A78" s="44"/>
      <c r="B78" s="133" t="s">
        <v>54</v>
      </c>
      <c r="C78" s="133"/>
      <c r="D78" s="133"/>
      <c r="E78" s="133"/>
      <c r="F78" s="41" t="s">
        <v>39</v>
      </c>
      <c r="G78" s="52">
        <f>F87</f>
        <v>0.30499999999999999</v>
      </c>
      <c r="H78" s="35" t="s">
        <v>60</v>
      </c>
      <c r="I78" s="41" t="s">
        <v>42</v>
      </c>
    </row>
    <row r="79" spans="1:9" ht="14.4" thickBot="1">
      <c r="A79" s="42" t="s">
        <v>4</v>
      </c>
      <c r="B79" s="37"/>
      <c r="C79" s="38"/>
      <c r="D79" s="39"/>
      <c r="E79" s="39"/>
      <c r="F79" s="39"/>
      <c r="G79" s="42"/>
      <c r="H79" s="37"/>
      <c r="I79" s="39"/>
    </row>
    <row r="80" spans="1:9" ht="16.8" thickBot="1">
      <c r="A80" s="43"/>
      <c r="B80" s="145" t="s">
        <v>43</v>
      </c>
      <c r="C80" s="133"/>
      <c r="D80" s="133"/>
      <c r="E80" s="133"/>
      <c r="F80" s="29" t="s">
        <v>52</v>
      </c>
      <c r="G80" s="54">
        <f>G81*G82</f>
        <v>0</v>
      </c>
      <c r="H80" s="30" t="s">
        <v>59</v>
      </c>
      <c r="I80" s="41" t="s">
        <v>44</v>
      </c>
    </row>
    <row r="81" spans="1:9" ht="26.4" customHeight="1">
      <c r="A81" s="43"/>
      <c r="B81" s="45"/>
      <c r="C81" s="134" t="s">
        <v>45</v>
      </c>
      <c r="D81" s="134"/>
      <c r="E81" s="134"/>
      <c r="F81" s="41" t="s">
        <v>39</v>
      </c>
      <c r="G81" s="53">
        <f>'MRS(input) '!E40</f>
        <v>0</v>
      </c>
      <c r="H81" s="34" t="s">
        <v>36</v>
      </c>
      <c r="I81" s="41" t="s">
        <v>46</v>
      </c>
    </row>
    <row r="82" spans="1:9" ht="16.2">
      <c r="A82" s="44"/>
      <c r="B82" s="46"/>
      <c r="C82" s="134" t="s">
        <v>54</v>
      </c>
      <c r="D82" s="134"/>
      <c r="E82" s="134"/>
      <c r="F82" s="41" t="s">
        <v>39</v>
      </c>
      <c r="G82" s="32">
        <f>F87</f>
        <v>0.30499999999999999</v>
      </c>
      <c r="H82" s="36" t="s">
        <v>60</v>
      </c>
      <c r="I82" s="13" t="s">
        <v>42</v>
      </c>
    </row>
    <row r="83" spans="1:9" ht="14.4" thickBot="1">
      <c r="A83" s="42" t="s">
        <v>5</v>
      </c>
      <c r="B83" s="38"/>
      <c r="C83" s="38"/>
      <c r="D83" s="38"/>
      <c r="E83" s="37"/>
      <c r="F83" s="39"/>
      <c r="G83" s="42"/>
      <c r="H83" s="37"/>
      <c r="I83" s="39"/>
    </row>
    <row r="84" spans="1:9" ht="16.8" thickBot="1">
      <c r="A84" s="44"/>
      <c r="B84" s="133" t="s">
        <v>47</v>
      </c>
      <c r="C84" s="133"/>
      <c r="D84" s="133"/>
      <c r="E84" s="133"/>
      <c r="F84" s="29" t="s">
        <v>52</v>
      </c>
      <c r="G84" s="54">
        <v>0</v>
      </c>
      <c r="H84" s="30" t="s">
        <v>59</v>
      </c>
      <c r="I84" s="41" t="s">
        <v>48</v>
      </c>
    </row>
    <row r="85" spans="1:9">
      <c r="F85" s="5"/>
      <c r="G85" s="4"/>
      <c r="H85" s="4"/>
    </row>
    <row r="86" spans="1:9">
      <c r="E86" s="1" t="s">
        <v>8</v>
      </c>
    </row>
    <row r="87" spans="1:9" ht="30">
      <c r="E87" s="28" t="s">
        <v>54</v>
      </c>
      <c r="F87" s="55">
        <v>0.30499999999999999</v>
      </c>
      <c r="G87" s="14" t="s">
        <v>60</v>
      </c>
      <c r="H87" s="2"/>
    </row>
    <row r="88" spans="1:9">
      <c r="A88" s="2"/>
      <c r="B88" s="2"/>
      <c r="C88" s="2"/>
      <c r="D88" s="2"/>
    </row>
  </sheetData>
  <mergeCells count="46">
    <mergeCell ref="C23:E23"/>
    <mergeCell ref="A3:I3"/>
    <mergeCell ref="B6:E6"/>
    <mergeCell ref="B8:E8"/>
    <mergeCell ref="B10:E10"/>
    <mergeCell ref="C11:E11"/>
    <mergeCell ref="C12:E12"/>
    <mergeCell ref="B14:G14"/>
    <mergeCell ref="C15:E15"/>
    <mergeCell ref="C16:E16"/>
    <mergeCell ref="B20:G20"/>
    <mergeCell ref="C22:E22"/>
    <mergeCell ref="C42:H42"/>
    <mergeCell ref="C24:E24"/>
    <mergeCell ref="B26:I26"/>
    <mergeCell ref="C27:I27"/>
    <mergeCell ref="C28:I28"/>
    <mergeCell ref="B30:H30"/>
    <mergeCell ref="C31:E31"/>
    <mergeCell ref="C32:E32"/>
    <mergeCell ref="B36:H36"/>
    <mergeCell ref="C38:E38"/>
    <mergeCell ref="C39:E39"/>
    <mergeCell ref="C40:E40"/>
    <mergeCell ref="B61:E61"/>
    <mergeCell ref="B44:E44"/>
    <mergeCell ref="C45:E45"/>
    <mergeCell ref="C46:E46"/>
    <mergeCell ref="C47:E47"/>
    <mergeCell ref="C50:E50"/>
    <mergeCell ref="C51:E51"/>
    <mergeCell ref="B53:E53"/>
    <mergeCell ref="C54:E54"/>
    <mergeCell ref="C55:E55"/>
    <mergeCell ref="C56:E56"/>
    <mergeCell ref="C57:E57"/>
    <mergeCell ref="B80:E80"/>
    <mergeCell ref="C81:E81"/>
    <mergeCell ref="C82:E82"/>
    <mergeCell ref="B84:E84"/>
    <mergeCell ref="C62:I62"/>
    <mergeCell ref="C63:I63"/>
    <mergeCell ref="C64:I64"/>
    <mergeCell ref="A73:I73"/>
    <mergeCell ref="B76:E76"/>
    <mergeCell ref="B78:E78"/>
  </mergeCells>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71CB-3713-4769-892C-BEF6E2884AF2}">
  <sheetPr>
    <tabColor theme="3" tint="0.39997558519241921"/>
  </sheetPr>
  <dimension ref="A1:I37"/>
  <sheetViews>
    <sheetView showGridLines="0" tabSelected="1" view="pageBreakPreview"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'MRS(calc_process) '!I1</f>
        <v>Monitoring Spreadsheet: JCM_TH_TVER-01-04_ver01.0</v>
      </c>
    </row>
    <row r="2" spans="1:9" ht="18" customHeight="1">
      <c r="I2" s="9" t="str">
        <f>'MRS(calc_process) '!I2</f>
        <v>Reference Number:</v>
      </c>
    </row>
    <row r="3" spans="1:9" ht="27.75" customHeight="1">
      <c r="A3" s="144" t="s">
        <v>196</v>
      </c>
      <c r="B3" s="144"/>
      <c r="C3" s="144"/>
      <c r="D3" s="144"/>
      <c r="E3" s="144"/>
      <c r="F3" s="144"/>
      <c r="G3" s="144"/>
      <c r="H3" s="144"/>
      <c r="I3" s="144"/>
    </row>
    <row r="4" spans="1:9" ht="11.25" customHeight="1"/>
    <row r="5" spans="1:9" ht="18.75" customHeight="1">
      <c r="A5" s="42" t="s">
        <v>197</v>
      </c>
      <c r="B5" s="37"/>
      <c r="C5" s="38"/>
      <c r="D5" s="39"/>
      <c r="E5" s="39"/>
      <c r="F5" s="39"/>
      <c r="G5" s="42"/>
      <c r="H5" s="37"/>
      <c r="I5" s="47"/>
    </row>
    <row r="6" spans="1:9" ht="18.75" customHeight="1">
      <c r="A6" s="43"/>
      <c r="B6" s="145" t="s">
        <v>198</v>
      </c>
      <c r="C6" s="133"/>
      <c r="D6" s="133"/>
      <c r="E6" s="133"/>
      <c r="F6" s="41" t="s">
        <v>199</v>
      </c>
      <c r="G6" s="113">
        <f>G7</f>
        <v>0</v>
      </c>
      <c r="H6" s="114" t="s">
        <v>200</v>
      </c>
      <c r="I6" s="115" t="s">
        <v>201</v>
      </c>
    </row>
    <row r="7" spans="1:9" ht="39.6" customHeight="1">
      <c r="A7" s="43"/>
      <c r="B7" s="45"/>
      <c r="C7" s="134" t="s">
        <v>230</v>
      </c>
      <c r="D7" s="134"/>
      <c r="E7" s="134"/>
      <c r="F7" s="41" t="s">
        <v>199</v>
      </c>
      <c r="G7" s="113">
        <f>G8*G9</f>
        <v>0</v>
      </c>
      <c r="H7" s="114" t="s">
        <v>200</v>
      </c>
      <c r="I7" s="115" t="s">
        <v>201</v>
      </c>
    </row>
    <row r="8" spans="1:9" ht="36" customHeight="1">
      <c r="A8" s="43"/>
      <c r="B8" s="45"/>
      <c r="C8" s="134" t="s">
        <v>202</v>
      </c>
      <c r="D8" s="134"/>
      <c r="E8" s="134"/>
      <c r="F8" s="41" t="s">
        <v>199</v>
      </c>
      <c r="G8" s="113">
        <v>0</v>
      </c>
      <c r="H8" s="114" t="s">
        <v>203</v>
      </c>
      <c r="I8" s="116" t="s">
        <v>204</v>
      </c>
    </row>
    <row r="9" spans="1:9" ht="36" customHeight="1">
      <c r="A9" s="43"/>
      <c r="B9" s="45"/>
      <c r="C9" s="134" t="s">
        <v>205</v>
      </c>
      <c r="D9" s="134"/>
      <c r="E9" s="134"/>
      <c r="F9" s="41" t="s">
        <v>199</v>
      </c>
      <c r="G9" s="113">
        <v>0</v>
      </c>
      <c r="H9" s="114" t="s">
        <v>214</v>
      </c>
      <c r="I9" s="115" t="s">
        <v>206</v>
      </c>
    </row>
    <row r="10" spans="1:9" ht="36" customHeight="1">
      <c r="A10" s="44"/>
      <c r="B10" s="46"/>
      <c r="C10" s="138" t="s">
        <v>207</v>
      </c>
      <c r="D10" s="138"/>
      <c r="E10" s="138"/>
      <c r="F10" s="41" t="s">
        <v>199</v>
      </c>
      <c r="G10" s="83">
        <v>0</v>
      </c>
      <c r="H10" s="72"/>
      <c r="I10" s="117" t="s">
        <v>208</v>
      </c>
    </row>
    <row r="11" spans="1:9" ht="64.2" customHeight="1">
      <c r="C11" s="8"/>
      <c r="D11" s="8"/>
      <c r="E11" s="8"/>
      <c r="F11" s="2"/>
      <c r="G11" s="89"/>
      <c r="H11" s="90"/>
    </row>
    <row r="12" spans="1:9" ht="18.75" customHeight="1">
      <c r="A12" s="43"/>
      <c r="B12" s="145" t="s">
        <v>209</v>
      </c>
      <c r="C12" s="133"/>
      <c r="D12" s="133"/>
      <c r="E12" s="133"/>
      <c r="F12" s="41" t="s">
        <v>199</v>
      </c>
      <c r="G12" s="113">
        <f>G13</f>
        <v>0</v>
      </c>
      <c r="H12" s="114" t="s">
        <v>200</v>
      </c>
      <c r="I12" s="115" t="s">
        <v>210</v>
      </c>
    </row>
    <row r="13" spans="1:9" ht="31.2" customHeight="1">
      <c r="A13" s="43"/>
      <c r="B13" s="45"/>
      <c r="C13" s="134" t="s">
        <v>211</v>
      </c>
      <c r="D13" s="134"/>
      <c r="E13" s="134"/>
      <c r="F13" s="41" t="s">
        <v>199</v>
      </c>
      <c r="G13" s="113">
        <f>G14*G15</f>
        <v>0</v>
      </c>
      <c r="H13" s="114" t="s">
        <v>200</v>
      </c>
      <c r="I13" s="115" t="s">
        <v>210</v>
      </c>
    </row>
    <row r="14" spans="1:9" ht="36" customHeight="1">
      <c r="A14" s="43"/>
      <c r="B14" s="45"/>
      <c r="C14" s="134" t="s">
        <v>212</v>
      </c>
      <c r="D14" s="134"/>
      <c r="E14" s="134"/>
      <c r="F14" s="41" t="s">
        <v>199</v>
      </c>
      <c r="G14" s="113">
        <v>0</v>
      </c>
      <c r="H14" s="114" t="s">
        <v>203</v>
      </c>
      <c r="I14" s="116" t="s">
        <v>213</v>
      </c>
    </row>
    <row r="15" spans="1:9" ht="36" customHeight="1">
      <c r="A15" s="43"/>
      <c r="B15" s="45"/>
      <c r="C15" s="134" t="s">
        <v>205</v>
      </c>
      <c r="D15" s="134"/>
      <c r="E15" s="134"/>
      <c r="F15" s="41" t="s">
        <v>199</v>
      </c>
      <c r="G15" s="113">
        <v>0</v>
      </c>
      <c r="H15" s="114" t="s">
        <v>214</v>
      </c>
      <c r="I15" s="115" t="s">
        <v>206</v>
      </c>
    </row>
    <row r="16" spans="1:9" ht="36" customHeight="1">
      <c r="A16" s="44"/>
      <c r="B16" s="46"/>
      <c r="C16" s="138" t="s">
        <v>207</v>
      </c>
      <c r="D16" s="138"/>
      <c r="E16" s="138"/>
      <c r="F16" s="41" t="s">
        <v>199</v>
      </c>
      <c r="G16" s="83">
        <v>0</v>
      </c>
      <c r="H16" s="72"/>
      <c r="I16" s="117" t="s">
        <v>208</v>
      </c>
    </row>
    <row r="17" spans="1:9" ht="64.2" customHeight="1">
      <c r="C17" s="8"/>
      <c r="D17" s="8"/>
      <c r="E17" s="8"/>
      <c r="F17" s="2"/>
      <c r="G17" s="89"/>
      <c r="H17" s="90"/>
    </row>
    <row r="18" spans="1:9" ht="18.75" customHeight="1">
      <c r="A18" s="43"/>
      <c r="B18" s="145" t="s">
        <v>215</v>
      </c>
      <c r="C18" s="154"/>
      <c r="D18" s="154"/>
      <c r="E18" s="155"/>
      <c r="F18" s="41"/>
      <c r="G18" s="113"/>
      <c r="H18" s="114"/>
      <c r="I18" s="115"/>
    </row>
    <row r="19" spans="1:9" ht="18.75" customHeight="1">
      <c r="A19" s="149" t="s">
        <v>216</v>
      </c>
      <c r="B19" s="150"/>
      <c r="C19" s="150"/>
      <c r="D19" s="150"/>
      <c r="E19" s="150"/>
      <c r="F19" s="150"/>
      <c r="G19" s="150"/>
      <c r="H19" s="150"/>
      <c r="I19" s="151"/>
    </row>
    <row r="20" spans="1:9" ht="22.8" customHeight="1">
      <c r="A20" s="152" t="s">
        <v>217</v>
      </c>
      <c r="B20" s="153"/>
      <c r="C20" s="153"/>
      <c r="D20" s="153"/>
      <c r="E20" s="153"/>
      <c r="F20" s="118"/>
      <c r="G20" s="118"/>
      <c r="H20" s="118"/>
      <c r="I20" s="119"/>
    </row>
    <row r="21" spans="1:9" ht="31.2" customHeight="1">
      <c r="A21" s="43"/>
      <c r="B21" s="45"/>
      <c r="C21" s="134" t="s">
        <v>205</v>
      </c>
      <c r="D21" s="134"/>
      <c r="E21" s="134"/>
      <c r="F21" s="41" t="s">
        <v>199</v>
      </c>
      <c r="G21" s="113">
        <f>G22*(44/12)</f>
        <v>0</v>
      </c>
      <c r="H21" s="114" t="s">
        <v>214</v>
      </c>
      <c r="I21" s="115" t="s">
        <v>206</v>
      </c>
    </row>
    <row r="22" spans="1:9" ht="36" customHeight="1">
      <c r="A22" s="43"/>
      <c r="B22" s="45"/>
      <c r="C22" s="134" t="s">
        <v>218</v>
      </c>
      <c r="D22" s="134"/>
      <c r="E22" s="134"/>
      <c r="F22" s="41" t="s">
        <v>199</v>
      </c>
      <c r="G22" s="113">
        <v>0</v>
      </c>
      <c r="H22" s="114" t="s">
        <v>219</v>
      </c>
      <c r="I22" s="116" t="s">
        <v>220</v>
      </c>
    </row>
    <row r="23" spans="1:9" ht="36" customHeight="1">
      <c r="A23" s="44"/>
      <c r="B23" s="46"/>
      <c r="C23" s="138" t="s">
        <v>207</v>
      </c>
      <c r="D23" s="138"/>
      <c r="E23" s="138"/>
      <c r="F23" s="41" t="s">
        <v>199</v>
      </c>
      <c r="G23" s="83">
        <v>0</v>
      </c>
      <c r="H23" s="72"/>
      <c r="I23" s="117" t="s">
        <v>208</v>
      </c>
    </row>
    <row r="24" spans="1:9" ht="64.2" customHeight="1">
      <c r="C24" s="8"/>
      <c r="D24" s="8"/>
      <c r="E24" s="8"/>
      <c r="F24" s="2"/>
      <c r="G24" s="89"/>
      <c r="H24" s="90"/>
    </row>
    <row r="25" spans="1:9" ht="22.8" customHeight="1">
      <c r="A25" s="152" t="s">
        <v>231</v>
      </c>
      <c r="B25" s="153"/>
      <c r="C25" s="153"/>
      <c r="D25" s="153"/>
      <c r="E25" s="153"/>
      <c r="F25" s="118"/>
      <c r="G25" s="118"/>
      <c r="H25" s="118"/>
      <c r="I25" s="119"/>
    </row>
    <row r="26" spans="1:9" ht="31.2" customHeight="1">
      <c r="A26" s="43"/>
      <c r="B26" s="45"/>
      <c r="C26" s="134" t="s">
        <v>232</v>
      </c>
      <c r="D26" s="134"/>
      <c r="E26" s="134"/>
      <c r="F26" s="41" t="s">
        <v>199</v>
      </c>
      <c r="G26" s="113">
        <f>G27*G28*(44/12)</f>
        <v>0</v>
      </c>
      <c r="H26" s="114" t="s">
        <v>233</v>
      </c>
      <c r="I26" s="115" t="s">
        <v>206</v>
      </c>
    </row>
    <row r="27" spans="1:9" ht="36" customHeight="1">
      <c r="A27" s="43"/>
      <c r="B27" s="45"/>
      <c r="C27" s="134" t="s">
        <v>218</v>
      </c>
      <c r="D27" s="134"/>
      <c r="E27" s="134"/>
      <c r="F27" s="41" t="s">
        <v>199</v>
      </c>
      <c r="G27" s="113">
        <v>0</v>
      </c>
      <c r="H27" s="114" t="s">
        <v>219</v>
      </c>
      <c r="I27" s="116" t="s">
        <v>220</v>
      </c>
    </row>
    <row r="28" spans="1:9" ht="36" customHeight="1">
      <c r="A28" s="43"/>
      <c r="B28" s="45"/>
      <c r="C28" s="134" t="s">
        <v>234</v>
      </c>
      <c r="D28" s="134"/>
      <c r="E28" s="134"/>
      <c r="F28" s="41" t="s">
        <v>199</v>
      </c>
      <c r="G28" s="113">
        <v>0</v>
      </c>
      <c r="H28" s="114" t="s">
        <v>235</v>
      </c>
      <c r="I28" s="120" t="s">
        <v>221</v>
      </c>
    </row>
    <row r="29" spans="1:9" ht="36" customHeight="1">
      <c r="A29" s="44"/>
      <c r="B29" s="46"/>
      <c r="C29" s="138" t="s">
        <v>207</v>
      </c>
      <c r="D29" s="138"/>
      <c r="E29" s="138"/>
      <c r="F29" s="41" t="s">
        <v>199</v>
      </c>
      <c r="G29" s="83">
        <v>0</v>
      </c>
      <c r="H29" s="72"/>
      <c r="I29" s="117" t="s">
        <v>208</v>
      </c>
    </row>
    <row r="30" spans="1:9" ht="64.2" customHeight="1">
      <c r="C30" s="8"/>
      <c r="D30" s="8"/>
      <c r="E30" s="8"/>
      <c r="F30" s="2"/>
      <c r="G30" s="89"/>
      <c r="H30" s="90"/>
    </row>
    <row r="31" spans="1:9" ht="18.75" customHeight="1">
      <c r="A31" s="149" t="s">
        <v>222</v>
      </c>
      <c r="B31" s="150"/>
      <c r="C31" s="150"/>
      <c r="D31" s="150"/>
      <c r="E31" s="150"/>
      <c r="F31" s="150"/>
      <c r="G31" s="150"/>
      <c r="H31" s="150"/>
      <c r="I31" s="151"/>
    </row>
    <row r="32" spans="1:9" ht="31.2" customHeight="1">
      <c r="A32" s="43"/>
      <c r="B32" s="45"/>
      <c r="C32" s="134" t="s">
        <v>205</v>
      </c>
      <c r="D32" s="134"/>
      <c r="E32" s="134"/>
      <c r="F32" s="41" t="s">
        <v>199</v>
      </c>
      <c r="G32" s="113">
        <f>G33*G34</f>
        <v>0</v>
      </c>
      <c r="H32" s="114" t="s">
        <v>214</v>
      </c>
      <c r="I32" s="115" t="s">
        <v>206</v>
      </c>
    </row>
    <row r="33" spans="1:9" ht="36" customHeight="1">
      <c r="A33" s="43"/>
      <c r="B33" s="45"/>
      <c r="C33" s="134" t="s">
        <v>223</v>
      </c>
      <c r="D33" s="134"/>
      <c r="E33" s="134"/>
      <c r="F33" s="41" t="s">
        <v>199</v>
      </c>
      <c r="G33" s="113">
        <v>0</v>
      </c>
      <c r="H33" s="114" t="s">
        <v>224</v>
      </c>
      <c r="I33" s="116" t="s">
        <v>225</v>
      </c>
    </row>
    <row r="34" spans="1:9" ht="36" customHeight="1">
      <c r="A34" s="44"/>
      <c r="B34" s="46"/>
      <c r="C34" s="138" t="s">
        <v>236</v>
      </c>
      <c r="D34" s="138"/>
      <c r="E34" s="138"/>
      <c r="F34" s="41" t="s">
        <v>199</v>
      </c>
      <c r="G34" s="83">
        <v>0</v>
      </c>
      <c r="H34" s="72" t="s">
        <v>112</v>
      </c>
      <c r="I34" s="117" t="s">
        <v>237</v>
      </c>
    </row>
    <row r="35" spans="1:9" ht="36" customHeight="1">
      <c r="A35" s="44"/>
      <c r="B35" s="46"/>
      <c r="C35" s="138" t="s">
        <v>207</v>
      </c>
      <c r="D35" s="138"/>
      <c r="E35" s="138"/>
      <c r="F35" s="41" t="s">
        <v>199</v>
      </c>
      <c r="G35" s="83">
        <v>0</v>
      </c>
      <c r="H35" s="72"/>
      <c r="I35" s="117" t="s">
        <v>208</v>
      </c>
    </row>
    <row r="36" spans="1:9" ht="64.2" customHeight="1">
      <c r="C36" s="8"/>
      <c r="D36" s="8"/>
      <c r="E36" s="8"/>
      <c r="F36" s="2"/>
      <c r="G36" s="89"/>
      <c r="H36" s="90"/>
    </row>
    <row r="37" spans="1:9">
      <c r="A37" s="2"/>
      <c r="B37" s="2"/>
      <c r="C37" s="2"/>
      <c r="D37" s="2"/>
    </row>
  </sheetData>
  <mergeCells count="27">
    <mergeCell ref="C10:E10"/>
    <mergeCell ref="A3:I3"/>
    <mergeCell ref="B6:E6"/>
    <mergeCell ref="C7:E7"/>
    <mergeCell ref="C8:E8"/>
    <mergeCell ref="C9:E9"/>
    <mergeCell ref="A25:E25"/>
    <mergeCell ref="B12:E12"/>
    <mergeCell ref="C13:E13"/>
    <mergeCell ref="C14:E14"/>
    <mergeCell ref="C15:E15"/>
    <mergeCell ref="C16:E16"/>
    <mergeCell ref="B18:E18"/>
    <mergeCell ref="A19:I19"/>
    <mergeCell ref="A20:E20"/>
    <mergeCell ref="C21:E21"/>
    <mergeCell ref="C22:E22"/>
    <mergeCell ref="C23:E23"/>
    <mergeCell ref="C33:E33"/>
    <mergeCell ref="C34:E34"/>
    <mergeCell ref="C35:E35"/>
    <mergeCell ref="C26:E26"/>
    <mergeCell ref="C27:E27"/>
    <mergeCell ref="C28:E28"/>
    <mergeCell ref="C29:E29"/>
    <mergeCell ref="A31:I31"/>
    <mergeCell ref="C32:E32"/>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5</vt:i4>
      </vt:variant>
    </vt:vector>
  </HeadingPairs>
  <TitlesOfParts>
    <vt:vector size="13" baseType="lpstr">
      <vt:lpstr>MPS(input)</vt:lpstr>
      <vt:lpstr>MPS(input_separate)</vt:lpstr>
      <vt:lpstr>MPS(calc_process)</vt:lpstr>
      <vt:lpstr>MSS</vt:lpstr>
      <vt:lpstr>MRS(input) </vt:lpstr>
      <vt:lpstr>MRS(input_separate)</vt:lpstr>
      <vt:lpstr>MRS(calc_process) </vt:lpstr>
      <vt:lpstr>Tool_02_01</vt:lpstr>
      <vt:lpstr>'MPS(calc_process)'!Print_Area</vt:lpstr>
      <vt:lpstr>'MPS(input)'!Print_Area</vt:lpstr>
      <vt:lpstr>'MRS(calc_process) '!Print_Area</vt:lpstr>
      <vt:lpstr>'MRS(input) '!Print_Area</vt:lpstr>
      <vt:lpstr>Tool_02_01!Print_Area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2025-12-29T15:18:32Z</dcterms:modified>
</cp:coreProperties>
</file>