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131" documentId="8_{0A05D919-A3A7-4177-A906-94392369F5F9}" xr6:coauthVersionLast="47" xr6:coauthVersionMax="47" xr10:uidLastSave="{5693E307-CFDD-4805-80E1-6D16CC8CD310}"/>
  <bookViews>
    <workbookView xWindow="-108" yWindow="-108" windowWidth="23256" windowHeight="12456" tabRatio="670" firstSheet="1" activeTab="7" xr2:uid="{00000000-000D-0000-FFFF-FFFF00000000}"/>
  </bookViews>
  <sheets>
    <sheet name="MPS(input)" sheetId="30" r:id="rId1"/>
    <sheet name="MPS(input_separate)" sheetId="32" r:id="rId2"/>
    <sheet name="MPS(calc_process)" sheetId="31" r:id="rId3"/>
    <sheet name="MSS" sheetId="33" r:id="rId4"/>
    <sheet name="MRS(input)" sheetId="45" r:id="rId5"/>
    <sheet name="MRS(input_separate) " sheetId="46" r:id="rId6"/>
    <sheet name="MRS(calc_process)" sheetId="47" r:id="rId7"/>
    <sheet name="Tool_02_01" sheetId="44" r:id="rId8"/>
  </sheets>
  <externalReferences>
    <externalReference r:id="rId9"/>
  </externalReferences>
  <definedNames>
    <definedName name="_xlnm.Print_Area" localSheetId="2">'MPS(calc_process)'!$A$1:$I$41</definedName>
    <definedName name="_xlnm.Print_Area" localSheetId="0">'MPS(input)'!$A$1:$K$36</definedName>
    <definedName name="_xlnm.Print_Area" localSheetId="6">'MRS(calc_process)'!$A$1:$I$41</definedName>
    <definedName name="_xlnm.Print_Area" localSheetId="4">'MRS(input)'!$A$1:$K$37</definedName>
    <definedName name="_xlnm.Print_Area" localSheetId="5">'MRS(input_separate) '!$A$1:$I$18</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44" l="1"/>
  <c r="I1" i="44"/>
  <c r="K1" i="45"/>
  <c r="I1" i="46" s="1"/>
  <c r="G55" i="47"/>
  <c r="G54" i="47"/>
  <c r="G53" i="47" s="1"/>
  <c r="G49" i="47" s="1"/>
  <c r="G51" i="47"/>
  <c r="I45" i="47"/>
  <c r="I44" i="47"/>
  <c r="G8" i="47"/>
  <c r="I2" i="47"/>
  <c r="E25" i="45"/>
  <c r="G32" i="47" s="1"/>
  <c r="G29" i="47" s="1"/>
  <c r="G20" i="47" s="1"/>
  <c r="I2" i="46"/>
  <c r="E49" i="45"/>
  <c r="E48" i="45"/>
  <c r="E47" i="45"/>
  <c r="E46" i="45" s="1"/>
  <c r="E26" i="45"/>
  <c r="G31" i="47" s="1"/>
  <c r="E24" i="45"/>
  <c r="G30" i="47" s="1"/>
  <c r="E14" i="45"/>
  <c r="E13" i="45"/>
  <c r="E11" i="45"/>
  <c r="G17" i="47" s="1"/>
  <c r="E10" i="45"/>
  <c r="G13" i="47" s="1"/>
  <c r="E9" i="45"/>
  <c r="G15" i="47" s="1"/>
  <c r="G32" i="44"/>
  <c r="G26" i="44"/>
  <c r="G21" i="44"/>
  <c r="G13" i="44"/>
  <c r="G12" i="44"/>
  <c r="G7" i="44"/>
  <c r="G6" i="44" s="1"/>
  <c r="E26" i="30"/>
  <c r="E25" i="30"/>
  <c r="G32" i="31" s="1"/>
  <c r="E24" i="30"/>
  <c r="G30" i="31" s="1"/>
  <c r="E14" i="30"/>
  <c r="E13" i="30"/>
  <c r="E11" i="30"/>
  <c r="E10" i="30"/>
  <c r="G13" i="31" s="1"/>
  <c r="E9" i="30"/>
  <c r="G15" i="31" s="1"/>
  <c r="I1" i="47" l="1"/>
  <c r="G12" i="47"/>
  <c r="G11" i="47" s="1"/>
  <c r="G10" i="47" s="1"/>
  <c r="G6" i="47" s="1"/>
  <c r="B31" i="45" s="1"/>
  <c r="G17" i="31"/>
  <c r="G31" i="31"/>
  <c r="G55" i="31"/>
  <c r="G54" i="31"/>
  <c r="G51" i="31"/>
  <c r="I45" i="31"/>
  <c r="I44" i="31"/>
  <c r="E49" i="30"/>
  <c r="E48" i="30"/>
  <c r="E47" i="30"/>
  <c r="C2" i="33"/>
  <c r="C1" i="33"/>
  <c r="I1" i="31"/>
  <c r="I2" i="32"/>
  <c r="I1" i="32"/>
  <c r="G8" i="31"/>
  <c r="I2" i="31"/>
  <c r="G12" i="31" l="1"/>
  <c r="G11" i="31" s="1"/>
  <c r="G10" i="31" s="1"/>
  <c r="G29" i="31"/>
  <c r="G20" i="31" s="1"/>
  <c r="G53" i="31"/>
  <c r="G49" i="31" s="1"/>
  <c r="E46" i="30"/>
  <c r="G6" i="31" l="1"/>
  <c r="B31" i="30" s="1"/>
</calcChain>
</file>

<file path=xl/sharedStrings.xml><?xml version="1.0" encoding="utf-8"?>
<sst xmlns="http://schemas.openxmlformats.org/spreadsheetml/2006/main" count="728" uniqueCount="235">
  <si>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</si>
  <si>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</si>
  <si>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</si>
  <si>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</si>
  <si>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</si>
  <si>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</si>
  <si>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</si>
  <si>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</si>
  <si>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</si>
  <si>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</si>
  <si>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</si>
  <si>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</si>
  <si>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</si>
  <si>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</si>
  <si>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</si>
  <si>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</si>
  <si>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</si>
  <si>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</si>
  <si>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</si>
  <si>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</si>
  <si>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</si>
  <si>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</si>
  <si>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</si>
  <si>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</si>
  <si>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</si>
  <si>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</si>
  <si>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</si>
  <si>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</si>
  <si>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</si>
  <si>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</si>
  <si>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</si>
  <si>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</si>
  <si>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</si>
  <si>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</si>
  <si>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</si>
  <si>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</si>
  <si>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</si>
  <si>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</si>
  <si>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</si>
  <si>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</si>
  <si>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</si>
  <si>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</si>
  <si>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</si>
  <si>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</si>
  <si>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</si>
  <si>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</si>
  <si>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</si>
  <si>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</si>
  <si>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</si>
  <si>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</si>
  <si>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</si>
  <si>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</si>
  <si>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</si>
  <si>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</si>
  <si>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</si>
  <si>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</si>
  <si>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</si>
  <si>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</si>
  <si>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</si>
  <si>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</si>
  <si>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</si>
  <si>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</si>
  <si>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</si>
  <si>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</si>
  <si>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</si>
  <si>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</si>
  <si>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</si>
  <si>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</si>
  <si>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</si>
  <si>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</si>
  <si>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</si>
  <si>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</si>
  <si>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</si>
  <si>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</si>
  <si>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</si>
  <si>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</si>
  <si>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r>
      <t>Monitoring Spreadsheet: JCM_TH_TVER-01-03_</t>
    </r>
    <r>
      <rPr>
        <sz val="11"/>
        <color rgb="FFFF0000"/>
        <rFont val="Arial"/>
        <family val="2"/>
      </rPr>
      <t>ver01.0</t>
    </r>
  </si>
  <si>
    <t>(2)</t>
  </si>
  <si>
    <t>Fossil</t>
  </si>
  <si>
    <r>
      <t>tCO</t>
    </r>
    <r>
      <rPr>
        <vertAlign val="subscript"/>
        <sz val="11"/>
        <color indexed="8"/>
        <rFont val="Arial"/>
        <family val="2"/>
      </rPr>
      <t>2</t>
    </r>
    <r>
      <rPr>
        <sz val="11"/>
        <color indexed="8"/>
        <rFont val="Arial"/>
        <family val="2"/>
      </rPr>
      <t>eq</t>
    </r>
  </si>
  <si>
    <t>Biomass</t>
  </si>
  <si>
    <t>Heat</t>
  </si>
  <si>
    <r>
      <t>EF</t>
    </r>
    <r>
      <rPr>
        <vertAlign val="subscript"/>
        <sz val="16"/>
        <color rgb="FF000000"/>
        <rFont val="Arial"/>
        <family val="2"/>
      </rPr>
      <t>CO2,NG</t>
    </r>
  </si>
  <si>
    <r>
      <t>tCO</t>
    </r>
    <r>
      <rPr>
        <vertAlign val="subscript"/>
        <sz val="16"/>
        <color rgb="FF000000"/>
        <rFont val="Arial"/>
        <family val="2"/>
      </rPr>
      <t>2</t>
    </r>
    <r>
      <rPr>
        <sz val="16"/>
        <color rgb="FF000000"/>
        <rFont val="Arial"/>
        <family val="2"/>
      </rPr>
      <t>/GJ</t>
    </r>
  </si>
  <si>
    <t>TJ</t>
  </si>
  <si>
    <t>TJ/p</t>
  </si>
  <si>
    <t>Continuous monitoring, aggregated annually</t>
  </si>
  <si>
    <t>continuous monitoring and at least monthly recording</t>
  </si>
  <si>
    <t>Measured by kWh Meter and continuously measured throughout the follow-up period. (Amount of electricity deducted from electricity generation for own use before being supplied to the transmission line)</t>
  </si>
  <si>
    <t>Report on greenhouse gas emissions (Emission Factor) from electricity generation/consumption for projects and activities of greenhouse gas reduction published by TGO.</t>
  </si>
  <si>
    <r>
      <t>EF</t>
    </r>
    <r>
      <rPr>
        <vertAlign val="subscript"/>
        <sz val="11"/>
        <color indexed="8"/>
        <rFont val="Arial"/>
        <family val="2"/>
      </rPr>
      <t>Elec</t>
    </r>
  </si>
  <si>
    <r>
      <t>EG</t>
    </r>
    <r>
      <rPr>
        <vertAlign val="subscript"/>
        <sz val="16"/>
        <color theme="1"/>
        <rFont val="Browallia New"/>
        <family val="2"/>
      </rPr>
      <t>PJ,thermal,y</t>
    </r>
  </si>
  <si>
    <r>
      <t>TDL</t>
    </r>
    <r>
      <rPr>
        <vertAlign val="subscript"/>
        <sz val="16"/>
        <color theme="1"/>
        <rFont val="Browallia New"/>
        <family val="2"/>
      </rPr>
      <t>j,y</t>
    </r>
  </si>
  <si>
    <t xml:space="preserve">Conversion factor </t>
  </si>
  <si>
    <t>Total annual average efficiency of the cogeneration plant</t>
  </si>
  <si>
    <t>%</t>
  </si>
  <si>
    <r>
      <rPr>
        <sz val="16"/>
        <color theme="1"/>
        <rFont val="Tahoma"/>
        <family val="2"/>
      </rPr>
      <t>η</t>
    </r>
    <r>
      <rPr>
        <vertAlign val="subscript"/>
        <sz val="16"/>
        <color theme="1"/>
        <rFont val="Browallia New"/>
        <family val="2"/>
      </rPr>
      <t>BL,cogen</t>
    </r>
  </si>
  <si>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</si>
  <si>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</si>
  <si>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</si>
  <si>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PEy</t>
  </si>
  <si>
    <t xml:space="preserve">         Equation (5)</t>
  </si>
  <si>
    <r>
      <t>EC</t>
    </r>
    <r>
      <rPr>
        <vertAlign val="subscript"/>
        <sz val="11"/>
        <color rgb="FF000000"/>
        <rFont val="Arial"/>
        <family val="2"/>
      </rPr>
      <t>PJ,j,y</t>
    </r>
  </si>
  <si>
    <t xml:space="preserve">Quantity of electricity consumed by the project electricity consumption source j in the project during the period (in year y ) </t>
  </si>
  <si>
    <t>MWh/p</t>
  </si>
  <si>
    <t>Continuous monitoring and at least monthly recording</t>
  </si>
  <si>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</si>
  <si>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</si>
  <si>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</si>
  <si>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</si>
  <si>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</si>
  <si>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</si>
  <si>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</si>
  <si>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t>Publicly recognized data such as statistical data and specifications</t>
  </si>
  <si>
    <t>assuming both efficiencies are in the form of a percentage of output per input.
Option 2 Calculated as a single value with consideration of the following:
Step 1
1)	A default steam turbine efficiency of 100 percent.
2)	Default steam generator efficiency determined using the values provided in table 2.
Step 2
The total annual average efficiency of the cogeneration or trigeneration plant using fossil fuel is then calculated as the product of the efficiency value for the steam turbine(s) and the efficiency value of the steam generator(s) assuming both efficiencies are in the form of a percentage of output per input.</t>
  </si>
  <si>
    <t>Option 1 Measurement Report In the case of information on the amount of electricity released from the producer and the amount of electricity received by the consumer
Option 2 uses a Default Value of 0.03 (3%).</t>
  </si>
  <si>
    <t>Option  A Or Option B</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</si>
  <si>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</si>
  <si>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</si>
  <si>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r>
      <t>EF</t>
    </r>
    <r>
      <rPr>
        <vertAlign val="subscript"/>
        <sz val="11"/>
        <rFont val="Arial"/>
        <family val="2"/>
      </rPr>
      <t>Elec</t>
    </r>
  </si>
  <si>
    <t>tCO2eq/MWh</t>
  </si>
  <si>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</si>
  <si>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</si>
  <si>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</si>
  <si>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</si>
  <si>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</si>
  <si>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</si>
  <si>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</si>
  <si>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from T-VER-P-TOOL-02-01</t>
  </si>
  <si>
    <t>fromT-VER-P-TOOL-02-02</t>
  </si>
  <si>
    <r>
      <t>PE</t>
    </r>
    <r>
      <rPr>
        <vertAlign val="subscript"/>
        <sz val="11"/>
        <color rgb="FF000000"/>
        <rFont val="Arial"/>
        <family val="2"/>
      </rPr>
      <t xml:space="preserve">FF,y </t>
    </r>
  </si>
  <si>
    <r>
      <t>PE</t>
    </r>
    <r>
      <rPr>
        <vertAlign val="subscript"/>
        <sz val="11"/>
        <color rgb="FF000000"/>
        <rFont val="Arial"/>
        <family val="2"/>
      </rPr>
      <t>Biomass</t>
    </r>
  </si>
  <si>
    <r>
      <t>PE</t>
    </r>
    <r>
      <rPr>
        <vertAlign val="subscript"/>
        <sz val="11"/>
        <color rgb="FF000000"/>
        <rFont val="Arial"/>
        <family val="2"/>
      </rPr>
      <t>EC,y</t>
    </r>
  </si>
  <si>
    <t>EGthermal,p</t>
  </si>
  <si>
    <t>EGelectricity,p</t>
  </si>
  <si>
    <t xml:space="preserve">Average technical transmission and distribution losses for providing electricity to source j  during the period (in year y ) </t>
  </si>
  <si>
    <t xml:space="preserve">Emission factor for electricity generation/consumption  during the period (in year y ) </t>
  </si>
  <si>
    <t xml:space="preserve">Amount of electricity supplied by the project activity  during the period (in year y ) </t>
  </si>
  <si>
    <t xml:space="preserve">Net quantity of thermal energy supplied by the project activity  during the period (in year y ) </t>
  </si>
  <si>
    <t xml:space="preserve">Project emissions from electricity consumption  during the period (in year y ) </t>
  </si>
  <si>
    <t xml:space="preserve">Quantity of electricity consumed by the project electricity consumption source j  during the period (in year y ) </t>
  </si>
  <si>
    <t xml:space="preserve">Project Emission from Fossil Fuel Consumption during the period (in year y ) </t>
  </si>
  <si>
    <t xml:space="preserve">Project Emission Associated with Biomass and Biomass Residues during the period (in year y ) </t>
  </si>
  <si>
    <t>5. Calculations of the Leakage emissions</t>
  </si>
  <si>
    <r>
      <t xml:space="preserve">Leakage emissions during the period </t>
    </r>
    <r>
      <rPr>
        <i/>
        <sz val="11"/>
        <color indexed="8"/>
        <rFont val="Arial"/>
        <family val="2"/>
      </rPr>
      <t>p</t>
    </r>
  </si>
  <si>
    <t>LEy</t>
  </si>
  <si>
    <t>j</t>
  </si>
  <si>
    <t>source</t>
  </si>
  <si>
    <r>
      <t xml:space="preserve">There are options for calculation of </t>
    </r>
    <r>
      <rPr>
        <sz val="11"/>
        <rFont val="Tahoma"/>
        <family val="2"/>
      </rPr>
      <t>η</t>
    </r>
    <r>
      <rPr>
        <sz val="11"/>
        <rFont val="Arial"/>
        <family val="2"/>
      </rPr>
      <t xml:space="preserve">BL,cogen:
Option 1 Calculated as a single value with consideration of the following:
Step 1
	Get performance data for steam turbines and steam generators from at least 2 or more manufacturers in the region.
	Choose efficiency values for steam turbines and steam generators. from manufacturers with requirements equivalent to the base case cogeneration system that will be used in the event of non-operation of project activities.
	Select the efficiency value used from the maximum efficiency value of each section. (Over the life of an electric and combined cycle power generation system) can be achieved by steam turbines and steam generators.
Step 2
The total annual average efficiency of the cogeneration plant using fossil fuel is then calculated as the product of the highest efficiency value for the steam turbine(s) and the highest efficiency value of the steam generator(s), </t>
    </r>
  </si>
  <si>
    <r>
      <rPr>
        <sz val="11"/>
        <rFont val="Tahoma"/>
        <family val="2"/>
      </rPr>
      <t>η</t>
    </r>
    <r>
      <rPr>
        <vertAlign val="subscript"/>
        <sz val="11"/>
        <rFont val="Arial"/>
        <family val="2"/>
      </rPr>
      <t xml:space="preserve"> BL,cogen</t>
    </r>
  </si>
  <si>
    <r>
      <t>EG</t>
    </r>
    <r>
      <rPr>
        <vertAlign val="subscript"/>
        <sz val="11"/>
        <rFont val="Arial"/>
        <family val="2"/>
      </rPr>
      <t>thermal,p</t>
    </r>
  </si>
  <si>
    <t>η BL,cogen</t>
  </si>
  <si>
    <t xml:space="preserve">Quantity of electricity consumed by the project electricity consumption source j in the project during the period </t>
  </si>
  <si>
    <t>Average technical transmission and distribution losses for providing electricity to source j  during the period</t>
  </si>
  <si>
    <t>EFElec</t>
  </si>
  <si>
    <t>Emission factor for electricity generation/consumption  during the period</t>
  </si>
  <si>
    <t>Monitoring Report Sheet (Input Sheet) [For Verification]</t>
  </si>
  <si>
    <t xml:space="preserve">Baseline emissions from electricity and thermal energy displaced by the project activity during period  (in year y ) </t>
  </si>
  <si>
    <r>
      <t>BE</t>
    </r>
    <r>
      <rPr>
        <vertAlign val="subscript"/>
        <sz val="16"/>
        <color theme="1"/>
        <rFont val="Browallia New"/>
        <family val="2"/>
      </rPr>
      <t>cogen,CO2,y</t>
    </r>
  </si>
  <si>
    <r>
      <t>EG</t>
    </r>
    <r>
      <rPr>
        <vertAlign val="subscript"/>
        <sz val="11"/>
        <color rgb="FF000000"/>
        <rFont val="ＭＳ Ｐゴシック"/>
        <charset val="222"/>
      </rPr>
      <t>PJ,electrical,y</t>
    </r>
  </si>
  <si>
    <t>Heat generation is determined as the difference of the enthalpy of the steam or hot fluid and/or gases generated by the heat generation equipment and the sum of the enthalpies of the feed-fluid and/or gases blow-down and if applicable any condensate returns. The respective enthalpies should be determined based on the mass (or volume) flows, the temperatures and, in case of superheated steam, the pressure. Steam tables or appropriate thermodynamic equations may be used to calculate the enthalpy as a function of temperature and pressure.</t>
  </si>
  <si>
    <t>Plant records</t>
  </si>
  <si>
    <r>
      <t>EG</t>
    </r>
    <r>
      <rPr>
        <vertAlign val="subscript"/>
        <sz val="11"/>
        <rFont val="Arial"/>
        <family val="2"/>
      </rPr>
      <t>PJ,electtical,y</t>
    </r>
  </si>
  <si>
    <t>GWh/p</t>
  </si>
  <si>
    <t>4)</t>
  </si>
  <si>
    <r>
      <t>Nm</t>
    </r>
    <r>
      <rPr>
        <vertAlign val="superscript"/>
        <sz val="11"/>
        <rFont val="Arial"/>
        <family val="2"/>
      </rPr>
      <t>3</t>
    </r>
    <r>
      <rPr>
        <sz val="11"/>
        <rFont val="Arial"/>
        <family val="2"/>
      </rPr>
      <t>/hr</t>
    </r>
  </si>
  <si>
    <r>
      <t>Hot air volume measurement for parameter calculation EG</t>
    </r>
    <r>
      <rPr>
        <vertAlign val="subscript"/>
        <sz val="11"/>
        <rFont val="Arial"/>
        <family val="2"/>
      </rPr>
      <t>PJ,thermal,y</t>
    </r>
  </si>
  <si>
    <t>Quantity of hot air</t>
  </si>
  <si>
    <t>Measured using calibrated meters.
Where it is not feasible (e.g. because of too high temperature), spot measurements can be used through sampling with a 90 percent confidence level and a 10 per cent precision.</t>
  </si>
  <si>
    <t>Continuous monitoring, integrated hourly and at least monthly recording.</t>
  </si>
  <si>
    <t>5)</t>
  </si>
  <si>
    <r>
      <t>Steam volume measurement for parameter calculation EG</t>
    </r>
    <r>
      <rPr>
        <vertAlign val="subscript"/>
        <sz val="11"/>
        <rFont val="Arial"/>
        <family val="2"/>
      </rPr>
      <t>PJ,thermal,y</t>
    </r>
  </si>
  <si>
    <t>Measured using calibrated meters</t>
  </si>
  <si>
    <t>Quantity of steam</t>
  </si>
  <si>
    <r>
      <t>Hot air volume measurement for parameter calculation EG</t>
    </r>
    <r>
      <rPr>
        <b/>
        <vertAlign val="subscript"/>
        <sz val="11"/>
        <color theme="0"/>
        <rFont val="Arial"/>
        <family val="2"/>
      </rPr>
      <t>PJ,thermal,y</t>
    </r>
  </si>
  <si>
    <r>
      <t>Nm</t>
    </r>
    <r>
      <rPr>
        <b/>
        <vertAlign val="superscript"/>
        <sz val="11"/>
        <color rgb="FFFFFFFF"/>
        <rFont val="Arial"/>
        <family val="2"/>
      </rPr>
      <t>3</t>
    </r>
    <r>
      <rPr>
        <b/>
        <sz val="11"/>
        <color indexed="9"/>
        <rFont val="Arial"/>
        <family val="2"/>
      </rPr>
      <t>/hr</t>
    </r>
  </si>
  <si>
    <r>
      <t>Steam volume measurement for parameter calculation EGP</t>
    </r>
    <r>
      <rPr>
        <b/>
        <vertAlign val="subscript"/>
        <sz val="11"/>
        <color theme="0"/>
        <rFont val="Arial"/>
        <family val="2"/>
      </rPr>
      <t>J,thermal,y</t>
    </r>
  </si>
  <si>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</si>
  <si>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</si>
  <si>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</si>
  <si>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</si>
  <si>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</si>
  <si>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</si>
  <si>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</si>
  <si>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</si>
  <si>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</si>
  <si>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</si>
  <si>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</si>
  <si>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</si>
  <si>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i</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</si>
  <si>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</si>
  <si>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</si>
  <si>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</si>
  <si>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</si>
  <si>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</si>
  <si>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</si>
  <si>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</si>
  <si>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</si>
  <si>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</si>
  <si>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</si>
  <si>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</si>
  <si>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</si>
  <si>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</si>
  <si>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</si>
  <si>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</si>
  <si>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</si>
  <si>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</si>
  <si>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r>
      <t xml:space="preserve">Emission reductions during the period </t>
    </r>
    <r>
      <rPr>
        <i/>
        <sz val="11"/>
        <color indexed="8"/>
        <rFont val="Arial"/>
        <family val="2"/>
      </rPr>
      <t xml:space="preserve"> </t>
    </r>
    <r>
      <rPr>
        <sz val="11"/>
        <color rgb="FF000000"/>
        <rFont val="Arial"/>
        <family val="2"/>
      </rPr>
      <t xml:space="preserve">(in year y ) </t>
    </r>
  </si>
  <si>
    <r>
      <t xml:space="preserve">Reference emissions during the period </t>
    </r>
    <r>
      <rPr>
        <i/>
        <sz val="11"/>
        <color indexed="8"/>
        <rFont val="Arial"/>
        <family val="2"/>
      </rPr>
      <t xml:space="preserve"> </t>
    </r>
    <r>
      <rPr>
        <sz val="11"/>
        <color rgb="FF000000"/>
        <rFont val="Arial"/>
        <family val="2"/>
      </rPr>
      <t xml:space="preserve">(in year y ) </t>
    </r>
  </si>
  <si>
    <t>REy</t>
  </si>
  <si>
    <t>Baseline emissions in year y</t>
  </si>
  <si>
    <r>
      <t>BE</t>
    </r>
    <r>
      <rPr>
        <vertAlign val="subscript"/>
        <sz val="16"/>
        <color theme="1"/>
        <rFont val="Browallia New"/>
        <family val="2"/>
      </rPr>
      <t>y</t>
    </r>
  </si>
  <si>
    <t>from T-VER-P-TOOL-02-01 "Calculating Greenhouse Gas Emissions from the Burning of Fossil Fuels from Project Emission and Leakage Emission", latest edition.</t>
  </si>
  <si>
    <r>
      <t>EC</t>
    </r>
    <r>
      <rPr>
        <vertAlign val="subscript"/>
        <sz val="11"/>
        <rFont val="Arial"/>
        <family val="2"/>
      </rPr>
      <t>PJ,j,y</t>
    </r>
  </si>
  <si>
    <t>TDLj,y</t>
  </si>
  <si>
    <t>(between 0-1)</t>
  </si>
  <si>
    <t>ECPJ,j,y</t>
  </si>
  <si>
    <t>between 0-1</t>
  </si>
  <si>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</si>
  <si>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</si>
  <si>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</si>
  <si>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</si>
  <si>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</si>
  <si>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</si>
  <si>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</si>
  <si>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EF</t>
    </r>
    <r>
      <rPr>
        <vertAlign val="subscript"/>
        <sz val="11"/>
        <color rgb="FF000000"/>
        <rFont val="Arial"/>
        <family val="2"/>
      </rPr>
      <t>CO2,i,y</t>
    </r>
  </si>
  <si>
    <t>4.1 Project emissions from fossil fuel consumption</t>
  </si>
  <si>
    <t>4.2 Project emissions from electricity consumption</t>
  </si>
  <si>
    <t>4.3 Project emissions associated with biomass and biomass residues</t>
  </si>
  <si>
    <t>from T-VER-P-TOOL-02-02 “Calculation of Greenhouse Gas Emissions from Project Emission and Leakage Emission for Biomass”, latest edition.</t>
  </si>
  <si>
    <t xml:space="preserve">Total quantity of thermal  generated in the project during the period   (in year y ) </t>
  </si>
  <si>
    <t xml:space="preserve">Amount of electricity supplied by the project activity  during the period   (in year y ) </t>
  </si>
  <si>
    <t xml:space="preserve">Total quantity of thermal  generated in the project during the period </t>
  </si>
  <si>
    <t xml:space="preserve">Total quantity of the electricity generated in the project during the period </t>
  </si>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</sst>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87" formatCode="0.00_ "/>
    <numFmt numFmtId="188" formatCode="0.000_ "/>
    <numFmt numFmtId="189" formatCode="#,##0.00_ ;[Red]\-#,##0.00\ "/>
    <numFmt numFmtId="190" formatCode="#,##0.0_ "/>
    <numFmt numFmtId="191" formatCode="0.0000_ "/>
    <numFmt numFmtId="192" formatCode="0.0_ "/>
    <numFmt numFmtId="193" formatCode="#,##0.000"/>
  </numFmts>
  <fonts count="51">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rgb="FF000000"/>
      <name val="Arial"/>
      <family val="2"/>
    </font>
    <font>
      <vertAlign val="subscript"/>
      <sz val="16"/>
      <color rgb="FF000000"/>
      <name val="Arial"/>
      <family val="2"/>
    </font>
    <font>
      <sz val="16"/>
      <color theme="1"/>
      <name val="Browallia New"/>
      <family val="2"/>
    </font>
    <font>
      <vertAlign val="subscript"/>
      <sz val="16"/>
      <color theme="1"/>
      <name val="Browallia New"/>
      <family val="2"/>
    </font>
    <font>
      <sz val="16"/>
      <color theme="1"/>
      <name val="Tahoma"/>
      <family val="2"/>
    </font>
    <font>
      <vertAlign val="subscript"/>
      <sz val="18"/>
      <name val="Arial"/>
      <family val="2"/>
    </font>
    <font>
      <vertAlign val="subscript"/>
      <sz val="11"/>
      <color rgb="FF000000"/>
      <name val="Arial"/>
      <family val="2"/>
    </font>
    <font>
      <b/>
      <u/>
      <sz val="11"/>
      <name val="Arial"/>
      <family val="2"/>
    </font>
    <font>
      <sz val="11"/>
      <name val="Tahoma"/>
      <family val="2"/>
    </font>
    <font>
      <vertAlign val="subscript"/>
      <sz val="11"/>
      <color rgb="FF000000"/>
      <name val="ＭＳ Ｐゴシック"/>
      <charset val="222"/>
    </font>
    <font>
      <vertAlign val="superscript"/>
      <sz val="11"/>
      <name val="Arial"/>
      <family val="2"/>
    </font>
    <font>
      <b/>
      <vertAlign val="subscript"/>
      <sz val="11"/>
      <color theme="0"/>
      <name val="Arial"/>
      <family val="2"/>
    </font>
    <font>
      <b/>
      <vertAlign val="superscript"/>
      <sz val="11"/>
      <color rgb="FFFFFFFF"/>
      <name val="Arial"/>
      <family val="2"/>
    </font>
    <font>
      <vertAlign val="subscript"/>
      <sz val="16"/>
      <color theme="1"/>
      <name val="Tahoma"/>
      <family val="2"/>
    </font>
    <font>
      <sz val="11"/>
      <color rgb="FF000000"/>
      <name val="Arial"/>
      <family val="2"/>
    </font>
    <font>
      <vertAlign val="subscrip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indexed="64"/>
      </bottom>
      <diagonal/>
    </border>
    <border>
      <left/>
      <right style="thin">
        <color theme="1" tint="0.34998626667073579"/>
      </right>
      <top/>
      <bottom style="thin">
        <color theme="1" tint="0.34998626667073579"/>
      </bottom>
      <diagonal/>
    </border>
    <border>
      <left style="thin">
        <color indexed="23"/>
      </left>
      <right style="thin">
        <color indexed="23"/>
      </right>
      <top/>
      <bottom style="thin">
        <color indexed="2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auto="1"/>
      </right>
      <top/>
      <bottom/>
      <diagonal/>
    </border>
    <border>
      <left/>
      <right/>
      <top style="thin">
        <color theme="1" tint="0.34998626667073579"/>
      </top>
      <bottom style="thin">
        <color theme="1" tint="0.34998626667073579"/>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188" fontId="3" fillId="11" borderId="9" xfId="1" applyNumberFormat="1" applyFont="1" applyFill="1" applyBorder="1">
      <alignment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49" fontId="3" fillId="6" borderId="17"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3" fontId="3" fillId="11" borderId="9" xfId="1" applyNumberFormat="1" applyFont="1" applyFill="1" applyBorder="1">
      <alignment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37" fillId="0" borderId="13" xfId="0" applyFont="1" applyBorder="1" applyAlignment="1">
      <alignment horizontal="center" vertical="center"/>
    </xf>
    <xf numFmtId="0" fontId="7" fillId="6" borderId="3" xfId="0" applyFont="1" applyFill="1" applyBorder="1" applyAlignment="1">
      <alignment horizontal="center" vertical="center"/>
    </xf>
    <xf numFmtId="0" fontId="7" fillId="6" borderId="13" xfId="0" applyFont="1" applyFill="1" applyBorder="1" applyAlignment="1">
      <alignment horizontal="center" vertical="center"/>
    </xf>
    <xf numFmtId="49" fontId="7" fillId="6" borderId="3" xfId="0" quotePrefix="1" applyNumberFormat="1" applyFont="1" applyFill="1" applyBorder="1" applyAlignment="1">
      <alignment horizontal="center" vertical="center"/>
    </xf>
    <xf numFmtId="0" fontId="7" fillId="6" borderId="3" xfId="0" applyFont="1" applyFill="1" applyBorder="1" applyAlignment="1">
      <alignment vertical="center" wrapText="1"/>
    </xf>
    <xf numFmtId="40" fontId="7" fillId="10" borderId="3" xfId="2" applyNumberFormat="1" applyFont="1" applyFill="1" applyBorder="1" applyAlignment="1" applyProtection="1">
      <alignment horizontal="center" vertical="center"/>
    </xf>
    <xf numFmtId="49" fontId="7" fillId="6" borderId="18" xfId="0" quotePrefix="1" applyNumberFormat="1" applyFont="1" applyFill="1" applyBorder="1" applyAlignment="1">
      <alignment horizontal="center" vertical="center"/>
    </xf>
    <xf numFmtId="0" fontId="7" fillId="6" borderId="18" xfId="0" applyFont="1" applyFill="1" applyBorder="1" applyAlignment="1">
      <alignment horizontal="center" vertical="center"/>
    </xf>
    <xf numFmtId="0" fontId="7" fillId="6" borderId="18" xfId="0" applyFont="1" applyFill="1" applyBorder="1" applyAlignment="1">
      <alignment vertical="center" wrapText="1"/>
    </xf>
    <xf numFmtId="40" fontId="7" fillId="10" borderId="18"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vertical="center" wrapText="1"/>
      <protection locked="0"/>
    </xf>
    <xf numFmtId="0" fontId="7" fillId="6" borderId="18" xfId="0" applyFont="1" applyFill="1" applyBorder="1" applyAlignment="1" applyProtection="1">
      <alignment horizontal="center" vertical="center" wrapText="1"/>
      <protection locked="0"/>
    </xf>
    <xf numFmtId="0" fontId="7" fillId="6" borderId="18" xfId="0" applyFont="1" applyFill="1" applyBorder="1" applyAlignment="1" applyProtection="1">
      <alignment vertical="top" wrapText="1"/>
      <protection locked="0"/>
    </xf>
    <xf numFmtId="0" fontId="5" fillId="5" borderId="3" xfId="0" applyFont="1" applyFill="1" applyBorder="1" applyAlignment="1">
      <alignment horizontal="center" vertical="center" wrapText="1"/>
    </xf>
    <xf numFmtId="3" fontId="40" fillId="10" borderId="13"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22" xfId="1" applyFont="1" applyFill="1" applyBorder="1" applyAlignment="1">
      <alignment horizontal="center" vertical="center"/>
    </xf>
    <xf numFmtId="0" fontId="3" fillId="0" borderId="19" xfId="0" applyFont="1" applyBorder="1" applyAlignment="1">
      <alignment horizontal="center" vertical="center"/>
    </xf>
    <xf numFmtId="188" fontId="3" fillId="11" borderId="19"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21" xfId="0" applyFont="1" applyBorder="1" applyAlignment="1">
      <alignment horizontal="center" vertical="center" wrapText="1"/>
    </xf>
    <xf numFmtId="0" fontId="3" fillId="11" borderId="20" xfId="1" applyFont="1" applyFill="1" applyBorder="1" applyAlignment="1">
      <alignment horizontal="center" vertical="center"/>
    </xf>
    <xf numFmtId="0" fontId="1" fillId="0" borderId="6" xfId="0" applyFont="1" applyBorder="1" applyAlignment="1">
      <alignment horizontal="center" vertical="center"/>
    </xf>
    <xf numFmtId="0" fontId="7" fillId="6" borderId="1" xfId="0" applyFont="1" applyFill="1" applyBorder="1" applyAlignment="1">
      <alignment horizontal="center" vertical="center" wrapText="1"/>
    </xf>
    <xf numFmtId="193" fontId="3" fillId="11" borderId="6" xfId="0" applyNumberFormat="1" applyFont="1" applyFill="1" applyBorder="1">
      <alignment vertical="center"/>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7" fillId="0" borderId="19" xfId="0" applyFont="1" applyBorder="1" applyAlignment="1">
      <alignment horizontal="center" vertical="center"/>
    </xf>
    <xf numFmtId="0" fontId="37" fillId="0" borderId="19" xfId="0" applyFont="1" applyBorder="1" applyAlignment="1">
      <alignment horizontal="center" vertical="center" wrapText="1"/>
    </xf>
    <xf numFmtId="0" fontId="3" fillId="2" borderId="19" xfId="0" applyFont="1" applyFill="1" applyBorder="1" applyAlignment="1">
      <alignment horizontal="center"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9" fillId="0" borderId="19" xfId="0" applyFont="1" applyBorder="1" applyAlignment="1">
      <alignment horizontal="center" vertical="center" wrapText="1"/>
    </xf>
    <xf numFmtId="0" fontId="3" fillId="11" borderId="27" xfId="1" applyFont="1" applyFill="1" applyBorder="1" applyAlignment="1">
      <alignment horizontal="center" vertical="center"/>
    </xf>
    <xf numFmtId="3" fontId="3" fillId="11" borderId="19" xfId="1" applyNumberFormat="1" applyFont="1" applyFill="1" applyBorder="1">
      <alignment vertical="center"/>
    </xf>
    <xf numFmtId="190" fontId="3" fillId="0" borderId="0" xfId="0" applyNumberFormat="1" applyFont="1">
      <alignment vertical="center"/>
    </xf>
    <xf numFmtId="0" fontId="3" fillId="0" borderId="25" xfId="0" applyFont="1" applyBorder="1" applyAlignment="1">
      <alignment horizontal="center" vertical="center"/>
    </xf>
    <xf numFmtId="0" fontId="37" fillId="0" borderId="13" xfId="0" applyFont="1" applyBorder="1" applyAlignment="1">
      <alignment horizontal="center" vertical="center" wrapText="1"/>
    </xf>
    <xf numFmtId="0" fontId="7" fillId="10" borderId="13"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3" fillId="7" borderId="9"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0" borderId="0" xfId="0" applyFont="1" applyAlignment="1">
      <alignment horizontal="left" vertical="center" wrapText="1"/>
    </xf>
    <xf numFmtId="0" fontId="8" fillId="4" borderId="0" xfId="0" applyFont="1" applyFill="1">
      <alignment vertical="center"/>
    </xf>
    <xf numFmtId="0" fontId="3" fillId="6" borderId="6"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8" fillId="4" borderId="0" xfId="0" applyFont="1" applyFill="1" applyAlignment="1">
      <alignment horizontal="left" vertical="center"/>
    </xf>
    <xf numFmtId="0" fontId="0" fillId="0" borderId="28" xfId="0"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emf"/><Relationship Id="rId1"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emf"/><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8</xdr:col>
      <xdr:colOff>249382</xdr:colOff>
      <xdr:row>11</xdr:row>
      <xdr:rowOff>2119746</xdr:rowOff>
    </xdr:from>
    <xdr:to>
      <xdr:col>8</xdr:col>
      <xdr:colOff>4565055</xdr:colOff>
      <xdr:row>12</xdr:row>
      <xdr:rowOff>307569</xdr:rowOff>
    </xdr:to>
    <xdr:pic>
      <xdr:nvPicPr>
        <xdr:cNvPr id="7" name="รูปภาพ 6">
          <a:extLst>
            <a:ext uri="{FF2B5EF4-FFF2-40B4-BE49-F238E27FC236}">
              <a16:creationId xmlns:a16="http://schemas.microsoft.com/office/drawing/2014/main" id="{DE84EF5A-D951-8999-98C6-AF048A241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0273" y="10945091"/>
          <a:ext cx="4315673" cy="190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1098550</xdr:colOff>
      <xdr:row>14</xdr:row>
      <xdr:rowOff>471170</xdr:rowOff>
    </xdr:from>
    <xdr:to>
      <xdr:col>7</xdr:col>
      <xdr:colOff>788248</xdr:colOff>
      <xdr:row>14</xdr:row>
      <xdr:rowOff>1439293</xdr:rowOff>
    </xdr:to>
    <xdr:pic>
      <xdr:nvPicPr>
        <xdr:cNvPr id="2" name="Picture 3">
          <a:extLst>
            <a:ext uri="{FF2B5EF4-FFF2-40B4-BE49-F238E27FC236}">
              <a16:creationId xmlns:a16="http://schemas.microsoft.com/office/drawing/2014/main" id="{DED541E7-21FD-480D-93D5-D95E8CC34D5F}"/>
            </a:ext>
          </a:extLst>
        </xdr:cNvPr>
        <xdr:cNvPicPr>
          <a:picLocks noChangeAspect="1"/>
        </xdr:cNvPicPr>
      </xdr:nvPicPr>
      <xdr:blipFill>
        <a:blip xmlns:r="http://schemas.openxmlformats.org/officeDocument/2006/relationships" r:embed="rId2"/>
        <a:stretch>
          <a:fillRect/>
        </a:stretch>
      </xdr:blipFill>
      <xdr:spPr>
        <a:xfrm>
          <a:off x="3216910" y="13508990"/>
          <a:ext cx="4589358" cy="968123"/>
        </a:xfrm>
        <a:prstGeom prst="rect">
          <a:avLst/>
        </a:prstGeom>
      </xdr:spPr>
    </xdr:pic>
    <xdr:clientData/>
  </xdr:twoCellAnchor>
  <xdr:twoCellAnchor editAs="oneCell">
    <xdr:from>
      <xdr:col>3</xdr:col>
      <xdr:colOff>701040</xdr:colOff>
      <xdr:row>14</xdr:row>
      <xdr:rowOff>7620</xdr:rowOff>
    </xdr:from>
    <xdr:to>
      <xdr:col>7</xdr:col>
      <xdr:colOff>1951253</xdr:colOff>
      <xdr:row>14</xdr:row>
      <xdr:rowOff>464860</xdr:rowOff>
    </xdr:to>
    <xdr:pic>
      <xdr:nvPicPr>
        <xdr:cNvPr id="3" name="รูปภาพ 2">
          <a:extLst>
            <a:ext uri="{FF2B5EF4-FFF2-40B4-BE49-F238E27FC236}">
              <a16:creationId xmlns:a16="http://schemas.microsoft.com/office/drawing/2014/main" id="{98A0C75C-572D-4628-8CDE-147045B12AA9}"/>
            </a:ext>
          </a:extLst>
        </xdr:cNvPr>
        <xdr:cNvPicPr>
          <a:picLocks noChangeAspect="1"/>
        </xdr:cNvPicPr>
      </xdr:nvPicPr>
      <xdr:blipFill>
        <a:blip xmlns:r="http://schemas.openxmlformats.org/officeDocument/2006/relationships" r:embed="rId3"/>
        <a:stretch>
          <a:fillRect/>
        </a:stretch>
      </xdr:blipFill>
      <xdr:spPr>
        <a:xfrm>
          <a:off x="2819400" y="13045440"/>
          <a:ext cx="6149873" cy="457240"/>
        </a:xfrm>
        <a:prstGeom prst="rect">
          <a:avLst/>
        </a:prstGeom>
      </xdr:spPr>
    </xdr:pic>
    <xdr:clientData/>
  </xdr:twoCellAnchor>
  <xdr:oneCellAnchor>
    <xdr:from>
      <xdr:col>3</xdr:col>
      <xdr:colOff>1104900</xdr:colOff>
      <xdr:row>26</xdr:row>
      <xdr:rowOff>68580</xdr:rowOff>
    </xdr:from>
    <xdr:ext cx="4967394" cy="463879"/>
    <xdr:pic>
      <xdr:nvPicPr>
        <xdr:cNvPr id="6" name="Picture 1">
          <a:extLst>
            <a:ext uri="{FF2B5EF4-FFF2-40B4-BE49-F238E27FC236}">
              <a16:creationId xmlns:a16="http://schemas.microsoft.com/office/drawing/2014/main" id="{BF9D46A7-564A-47AD-9815-C7A789904260}"/>
            </a:ext>
          </a:extLst>
        </xdr:cNvPr>
        <xdr:cNvPicPr>
          <a:picLocks noChangeAspect="1"/>
        </xdr:cNvPicPr>
      </xdr:nvPicPr>
      <xdr:blipFill rotWithShape="1">
        <a:blip xmlns:r="http://schemas.openxmlformats.org/officeDocument/2006/relationships" r:embed="rId4"/>
        <a:srcRect t="41836"/>
        <a:stretch>
          <a:fillRect/>
        </a:stretch>
      </xdr:blipFill>
      <xdr:spPr>
        <a:xfrm>
          <a:off x="3223260" y="21122640"/>
          <a:ext cx="4967394" cy="463879"/>
        </a:xfrm>
        <a:prstGeom prst="rect">
          <a:avLst/>
        </a:prstGeom>
      </xdr:spPr>
    </xdr:pic>
    <xdr:clientData/>
  </xdr:oneCellAnchor>
  <xdr:twoCellAnchor editAs="oneCell">
    <xdr:from>
      <xdr:col>3</xdr:col>
      <xdr:colOff>1036320</xdr:colOff>
      <xdr:row>27</xdr:row>
      <xdr:rowOff>114300</xdr:rowOff>
    </xdr:from>
    <xdr:to>
      <xdr:col>7</xdr:col>
      <xdr:colOff>1925540</xdr:colOff>
      <xdr:row>27</xdr:row>
      <xdr:rowOff>675640</xdr:rowOff>
    </xdr:to>
    <xdr:pic>
      <xdr:nvPicPr>
        <xdr:cNvPr id="8" name="รูปภาพ 7">
          <a:extLst>
            <a:ext uri="{FF2B5EF4-FFF2-40B4-BE49-F238E27FC236}">
              <a16:creationId xmlns:a16="http://schemas.microsoft.com/office/drawing/2014/main" id="{43A95C18-82F2-4DC7-BC2A-13AD13806D42}"/>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54658"/>
        <a:stretch/>
      </xdr:blipFill>
      <xdr:spPr bwMode="auto">
        <a:xfrm>
          <a:off x="3154680" y="21701760"/>
          <a:ext cx="5788880" cy="56134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865292</xdr:colOff>
      <xdr:row>17</xdr:row>
      <xdr:rowOff>560245</xdr:rowOff>
    </xdr:from>
    <xdr:to>
      <xdr:col>6</xdr:col>
      <xdr:colOff>895350</xdr:colOff>
      <xdr:row>17</xdr:row>
      <xdr:rowOff>1528368</xdr:rowOff>
    </xdr:to>
    <xdr:pic>
      <xdr:nvPicPr>
        <xdr:cNvPr id="4" name="Picture 3">
          <a:extLst>
            <a:ext uri="{FF2B5EF4-FFF2-40B4-BE49-F238E27FC236}">
              <a16:creationId xmlns:a16="http://schemas.microsoft.com/office/drawing/2014/main" id="{D0A1F710-EB7D-EC8D-2A0C-6D6125EB538C}"/>
            </a:ext>
          </a:extLst>
        </xdr:cNvPr>
        <xdr:cNvPicPr>
          <a:picLocks noChangeAspect="1"/>
        </xdr:cNvPicPr>
      </xdr:nvPicPr>
      <xdr:blipFill>
        <a:blip xmlns:r="http://schemas.openxmlformats.org/officeDocument/2006/relationships" r:embed="rId1"/>
        <a:stretch>
          <a:fillRect/>
        </a:stretch>
      </xdr:blipFill>
      <xdr:spPr>
        <a:xfrm>
          <a:off x="1830492" y="5843445"/>
          <a:ext cx="4589358" cy="968123"/>
        </a:xfrm>
        <a:prstGeom prst="rect">
          <a:avLst/>
        </a:prstGeom>
      </xdr:spPr>
    </xdr:pic>
    <xdr:clientData/>
  </xdr:twoCellAnchor>
  <xdr:twoCellAnchor editAs="oneCell">
    <xdr:from>
      <xdr:col>4</xdr:col>
      <xdr:colOff>325119</xdr:colOff>
      <xdr:row>32</xdr:row>
      <xdr:rowOff>81280</xdr:rowOff>
    </xdr:from>
    <xdr:to>
      <xdr:col>7</xdr:col>
      <xdr:colOff>589499</xdr:colOff>
      <xdr:row>33</xdr:row>
      <xdr:rowOff>121920</xdr:rowOff>
    </xdr:to>
    <xdr:pic>
      <xdr:nvPicPr>
        <xdr:cNvPr id="5" name="รูปภาพ 4">
          <a:extLst>
            <a:ext uri="{FF2B5EF4-FFF2-40B4-BE49-F238E27FC236}">
              <a16:creationId xmlns:a16="http://schemas.microsoft.com/office/drawing/2014/main" id="{E3098337-874C-CBA9-C2C6-F9FF9893FC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54658"/>
        <a:stretch/>
      </xdr:blipFill>
      <xdr:spPr bwMode="auto">
        <a:xfrm>
          <a:off x="1310639" y="7508240"/>
          <a:ext cx="5801580" cy="558800"/>
        </a:xfrm>
        <a:prstGeom prst="rect">
          <a:avLst/>
        </a:prstGeom>
        <a:solidFill>
          <a:schemeClr val="bg1"/>
        </a:solidFill>
      </xdr:spPr>
    </xdr:pic>
    <xdr:clientData/>
  </xdr:twoCellAnchor>
  <xdr:twoCellAnchor editAs="oneCell">
    <xdr:from>
      <xdr:col>4</xdr:col>
      <xdr:colOff>490642</xdr:colOff>
      <xdr:row>17</xdr:row>
      <xdr:rowOff>58595</xdr:rowOff>
    </xdr:from>
    <xdr:to>
      <xdr:col>8</xdr:col>
      <xdr:colOff>61915</xdr:colOff>
      <xdr:row>17</xdr:row>
      <xdr:rowOff>515835</xdr:rowOff>
    </xdr:to>
    <xdr:pic>
      <xdr:nvPicPr>
        <xdr:cNvPr id="3" name="รูปภาพ 2">
          <a:extLst>
            <a:ext uri="{FF2B5EF4-FFF2-40B4-BE49-F238E27FC236}">
              <a16:creationId xmlns:a16="http://schemas.microsoft.com/office/drawing/2014/main" id="{ABFEC56D-8A03-235F-2259-2F7CD5AE9B0F}"/>
            </a:ext>
          </a:extLst>
        </xdr:cNvPr>
        <xdr:cNvPicPr>
          <a:picLocks noChangeAspect="1"/>
        </xdr:cNvPicPr>
      </xdr:nvPicPr>
      <xdr:blipFill>
        <a:blip xmlns:r="http://schemas.openxmlformats.org/officeDocument/2006/relationships" r:embed="rId3"/>
        <a:stretch>
          <a:fillRect/>
        </a:stretch>
      </xdr:blipFill>
      <xdr:spPr>
        <a:xfrm>
          <a:off x="1455842" y="5341795"/>
          <a:ext cx="6149873" cy="457240"/>
        </a:xfrm>
        <a:prstGeom prst="rect">
          <a:avLst/>
        </a:prstGeom>
      </xdr:spPr>
    </xdr:pic>
    <xdr:clientData/>
  </xdr:twoCellAnchor>
  <xdr:oneCellAnchor>
    <xdr:from>
      <xdr:col>4</xdr:col>
      <xdr:colOff>1696296</xdr:colOff>
      <xdr:row>22</xdr:row>
      <xdr:rowOff>12700</xdr:rowOff>
    </xdr:from>
    <xdr:ext cx="4967394" cy="463879"/>
    <xdr:pic>
      <xdr:nvPicPr>
        <xdr:cNvPr id="6" name="Picture 1">
          <a:extLst>
            <a:ext uri="{FF2B5EF4-FFF2-40B4-BE49-F238E27FC236}">
              <a16:creationId xmlns:a16="http://schemas.microsoft.com/office/drawing/2014/main" id="{F35A7264-CD1D-4E30-8508-F6FC132BA43E}"/>
            </a:ext>
          </a:extLst>
        </xdr:cNvPr>
        <xdr:cNvPicPr>
          <a:picLocks noChangeAspect="1"/>
        </xdr:cNvPicPr>
      </xdr:nvPicPr>
      <xdr:blipFill rotWithShape="1">
        <a:blip xmlns:r="http://schemas.openxmlformats.org/officeDocument/2006/relationships" r:embed="rId4"/>
        <a:srcRect t="41836"/>
        <a:stretch>
          <a:fillRect/>
        </a:stretch>
      </xdr:blipFill>
      <xdr:spPr>
        <a:xfrm>
          <a:off x="2661496" y="8915400"/>
          <a:ext cx="4967394" cy="46387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249382</xdr:colOff>
      <xdr:row>11</xdr:row>
      <xdr:rowOff>2119746</xdr:rowOff>
    </xdr:from>
    <xdr:to>
      <xdr:col>8</xdr:col>
      <xdr:colOff>4565055</xdr:colOff>
      <xdr:row>12</xdr:row>
      <xdr:rowOff>307569</xdr:rowOff>
    </xdr:to>
    <xdr:pic>
      <xdr:nvPicPr>
        <xdr:cNvPr id="2" name="รูปภาพ 1">
          <a:extLst>
            <a:ext uri="{FF2B5EF4-FFF2-40B4-BE49-F238E27FC236}">
              <a16:creationId xmlns:a16="http://schemas.microsoft.com/office/drawing/2014/main" id="{6FF4D31B-605D-46EF-BE10-A991FBA8C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3462" y="9206346"/>
          <a:ext cx="4315673" cy="190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1098550</xdr:colOff>
      <xdr:row>14</xdr:row>
      <xdr:rowOff>471170</xdr:rowOff>
    </xdr:from>
    <xdr:to>
      <xdr:col>7</xdr:col>
      <xdr:colOff>788248</xdr:colOff>
      <xdr:row>14</xdr:row>
      <xdr:rowOff>1439293</xdr:rowOff>
    </xdr:to>
    <xdr:pic>
      <xdr:nvPicPr>
        <xdr:cNvPr id="3" name="Picture 3">
          <a:extLst>
            <a:ext uri="{FF2B5EF4-FFF2-40B4-BE49-F238E27FC236}">
              <a16:creationId xmlns:a16="http://schemas.microsoft.com/office/drawing/2014/main" id="{1F0A80E6-0EDB-4D44-B5BA-C5C4EE2293B2}"/>
            </a:ext>
          </a:extLst>
        </xdr:cNvPr>
        <xdr:cNvPicPr>
          <a:picLocks noChangeAspect="1"/>
        </xdr:cNvPicPr>
      </xdr:nvPicPr>
      <xdr:blipFill>
        <a:blip xmlns:r="http://schemas.openxmlformats.org/officeDocument/2006/relationships" r:embed="rId2"/>
        <a:stretch>
          <a:fillRect/>
        </a:stretch>
      </xdr:blipFill>
      <xdr:spPr>
        <a:xfrm>
          <a:off x="3216910" y="13508990"/>
          <a:ext cx="4589358" cy="968123"/>
        </a:xfrm>
        <a:prstGeom prst="rect">
          <a:avLst/>
        </a:prstGeom>
      </xdr:spPr>
    </xdr:pic>
    <xdr:clientData/>
  </xdr:twoCellAnchor>
  <xdr:twoCellAnchor editAs="oneCell">
    <xdr:from>
      <xdr:col>3</xdr:col>
      <xdr:colOff>701040</xdr:colOff>
      <xdr:row>14</xdr:row>
      <xdr:rowOff>7620</xdr:rowOff>
    </xdr:from>
    <xdr:to>
      <xdr:col>7</xdr:col>
      <xdr:colOff>1951253</xdr:colOff>
      <xdr:row>14</xdr:row>
      <xdr:rowOff>464860</xdr:rowOff>
    </xdr:to>
    <xdr:pic>
      <xdr:nvPicPr>
        <xdr:cNvPr id="4" name="รูปภาพ 3">
          <a:extLst>
            <a:ext uri="{FF2B5EF4-FFF2-40B4-BE49-F238E27FC236}">
              <a16:creationId xmlns:a16="http://schemas.microsoft.com/office/drawing/2014/main" id="{A22172D1-35B5-4CEF-814E-56665E814AAF}"/>
            </a:ext>
          </a:extLst>
        </xdr:cNvPr>
        <xdr:cNvPicPr>
          <a:picLocks noChangeAspect="1"/>
        </xdr:cNvPicPr>
      </xdr:nvPicPr>
      <xdr:blipFill>
        <a:blip xmlns:r="http://schemas.openxmlformats.org/officeDocument/2006/relationships" r:embed="rId3"/>
        <a:stretch>
          <a:fillRect/>
        </a:stretch>
      </xdr:blipFill>
      <xdr:spPr>
        <a:xfrm>
          <a:off x="2819400" y="13045440"/>
          <a:ext cx="6149873" cy="457240"/>
        </a:xfrm>
        <a:prstGeom prst="rect">
          <a:avLst/>
        </a:prstGeom>
      </xdr:spPr>
    </xdr:pic>
    <xdr:clientData/>
  </xdr:twoCellAnchor>
  <xdr:oneCellAnchor>
    <xdr:from>
      <xdr:col>3</xdr:col>
      <xdr:colOff>1104900</xdr:colOff>
      <xdr:row>26</xdr:row>
      <xdr:rowOff>68580</xdr:rowOff>
    </xdr:from>
    <xdr:ext cx="4967394" cy="463879"/>
    <xdr:pic>
      <xdr:nvPicPr>
        <xdr:cNvPr id="5" name="Picture 1">
          <a:extLst>
            <a:ext uri="{FF2B5EF4-FFF2-40B4-BE49-F238E27FC236}">
              <a16:creationId xmlns:a16="http://schemas.microsoft.com/office/drawing/2014/main" id="{EDBB49D4-C507-4E07-B30A-0BD9603E83C6}"/>
            </a:ext>
          </a:extLst>
        </xdr:cNvPr>
        <xdr:cNvPicPr>
          <a:picLocks noChangeAspect="1"/>
        </xdr:cNvPicPr>
      </xdr:nvPicPr>
      <xdr:blipFill rotWithShape="1">
        <a:blip xmlns:r="http://schemas.openxmlformats.org/officeDocument/2006/relationships" r:embed="rId4"/>
        <a:srcRect t="41836"/>
        <a:stretch>
          <a:fillRect/>
        </a:stretch>
      </xdr:blipFill>
      <xdr:spPr>
        <a:xfrm>
          <a:off x="3223260" y="21122640"/>
          <a:ext cx="4967394" cy="463879"/>
        </a:xfrm>
        <a:prstGeom prst="rect">
          <a:avLst/>
        </a:prstGeom>
      </xdr:spPr>
    </xdr:pic>
    <xdr:clientData/>
  </xdr:oneCellAnchor>
  <xdr:twoCellAnchor editAs="oneCell">
    <xdr:from>
      <xdr:col>3</xdr:col>
      <xdr:colOff>1036320</xdr:colOff>
      <xdr:row>27</xdr:row>
      <xdr:rowOff>114300</xdr:rowOff>
    </xdr:from>
    <xdr:to>
      <xdr:col>7</xdr:col>
      <xdr:colOff>1925540</xdr:colOff>
      <xdr:row>27</xdr:row>
      <xdr:rowOff>675640</xdr:rowOff>
    </xdr:to>
    <xdr:pic>
      <xdr:nvPicPr>
        <xdr:cNvPr id="6" name="รูปภาพ 5">
          <a:extLst>
            <a:ext uri="{FF2B5EF4-FFF2-40B4-BE49-F238E27FC236}">
              <a16:creationId xmlns:a16="http://schemas.microsoft.com/office/drawing/2014/main" id="{37B0543E-8672-42A8-BD71-3E01C3E98E4A}"/>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54658"/>
        <a:stretch/>
      </xdr:blipFill>
      <xdr:spPr bwMode="auto">
        <a:xfrm>
          <a:off x="3154680" y="21701760"/>
          <a:ext cx="5788880" cy="56134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865292</xdr:colOff>
      <xdr:row>17</xdr:row>
      <xdr:rowOff>560245</xdr:rowOff>
    </xdr:from>
    <xdr:to>
      <xdr:col>6</xdr:col>
      <xdr:colOff>895350</xdr:colOff>
      <xdr:row>17</xdr:row>
      <xdr:rowOff>1528368</xdr:rowOff>
    </xdr:to>
    <xdr:pic>
      <xdr:nvPicPr>
        <xdr:cNvPr id="2" name="Picture 3">
          <a:extLst>
            <a:ext uri="{FF2B5EF4-FFF2-40B4-BE49-F238E27FC236}">
              <a16:creationId xmlns:a16="http://schemas.microsoft.com/office/drawing/2014/main" id="{287A2920-E481-49CB-8261-D81F0860E406}"/>
            </a:ext>
          </a:extLst>
        </xdr:cNvPr>
        <xdr:cNvPicPr>
          <a:picLocks noChangeAspect="1"/>
        </xdr:cNvPicPr>
      </xdr:nvPicPr>
      <xdr:blipFill>
        <a:blip xmlns:r="http://schemas.openxmlformats.org/officeDocument/2006/relationships" r:embed="rId1"/>
        <a:stretch>
          <a:fillRect/>
        </a:stretch>
      </xdr:blipFill>
      <xdr:spPr>
        <a:xfrm>
          <a:off x="1840652" y="6305725"/>
          <a:ext cx="4594438" cy="968123"/>
        </a:xfrm>
        <a:prstGeom prst="rect">
          <a:avLst/>
        </a:prstGeom>
      </xdr:spPr>
    </xdr:pic>
    <xdr:clientData/>
  </xdr:twoCellAnchor>
  <xdr:twoCellAnchor editAs="oneCell">
    <xdr:from>
      <xdr:col>4</xdr:col>
      <xdr:colOff>325119</xdr:colOff>
      <xdr:row>32</xdr:row>
      <xdr:rowOff>81280</xdr:rowOff>
    </xdr:from>
    <xdr:to>
      <xdr:col>7</xdr:col>
      <xdr:colOff>589499</xdr:colOff>
      <xdr:row>33</xdr:row>
      <xdr:rowOff>121920</xdr:rowOff>
    </xdr:to>
    <xdr:pic>
      <xdr:nvPicPr>
        <xdr:cNvPr id="3" name="รูปภาพ 2">
          <a:extLst>
            <a:ext uri="{FF2B5EF4-FFF2-40B4-BE49-F238E27FC236}">
              <a16:creationId xmlns:a16="http://schemas.microsoft.com/office/drawing/2014/main" id="{5796BB0B-693B-4F69-9D91-82E42AEE874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54658"/>
        <a:stretch/>
      </xdr:blipFill>
      <xdr:spPr bwMode="auto">
        <a:xfrm>
          <a:off x="1300479" y="12692380"/>
          <a:ext cx="5796500" cy="558800"/>
        </a:xfrm>
        <a:prstGeom prst="rect">
          <a:avLst/>
        </a:prstGeom>
        <a:solidFill>
          <a:schemeClr val="bg1"/>
        </a:solidFill>
      </xdr:spPr>
    </xdr:pic>
    <xdr:clientData/>
  </xdr:twoCellAnchor>
  <xdr:twoCellAnchor editAs="oneCell">
    <xdr:from>
      <xdr:col>4</xdr:col>
      <xdr:colOff>490642</xdr:colOff>
      <xdr:row>17</xdr:row>
      <xdr:rowOff>58595</xdr:rowOff>
    </xdr:from>
    <xdr:to>
      <xdr:col>8</xdr:col>
      <xdr:colOff>61915</xdr:colOff>
      <xdr:row>17</xdr:row>
      <xdr:rowOff>515835</xdr:rowOff>
    </xdr:to>
    <xdr:pic>
      <xdr:nvPicPr>
        <xdr:cNvPr id="4" name="รูปภาพ 3">
          <a:extLst>
            <a:ext uri="{FF2B5EF4-FFF2-40B4-BE49-F238E27FC236}">
              <a16:creationId xmlns:a16="http://schemas.microsoft.com/office/drawing/2014/main" id="{EB8C80A8-0DBC-4802-8766-4804DC188DBC}"/>
            </a:ext>
          </a:extLst>
        </xdr:cNvPr>
        <xdr:cNvPicPr>
          <a:picLocks noChangeAspect="1"/>
        </xdr:cNvPicPr>
      </xdr:nvPicPr>
      <xdr:blipFill>
        <a:blip xmlns:r="http://schemas.openxmlformats.org/officeDocument/2006/relationships" r:embed="rId3"/>
        <a:stretch>
          <a:fillRect/>
        </a:stretch>
      </xdr:blipFill>
      <xdr:spPr>
        <a:xfrm>
          <a:off x="1466002" y="5804075"/>
          <a:ext cx="6154953" cy="457240"/>
        </a:xfrm>
        <a:prstGeom prst="rect">
          <a:avLst/>
        </a:prstGeom>
      </xdr:spPr>
    </xdr:pic>
    <xdr:clientData/>
  </xdr:twoCellAnchor>
  <xdr:oneCellAnchor>
    <xdr:from>
      <xdr:col>4</xdr:col>
      <xdr:colOff>1696296</xdr:colOff>
      <xdr:row>22</xdr:row>
      <xdr:rowOff>12700</xdr:rowOff>
    </xdr:from>
    <xdr:ext cx="4967394" cy="463879"/>
    <xdr:pic>
      <xdr:nvPicPr>
        <xdr:cNvPr id="5" name="Picture 1">
          <a:extLst>
            <a:ext uri="{FF2B5EF4-FFF2-40B4-BE49-F238E27FC236}">
              <a16:creationId xmlns:a16="http://schemas.microsoft.com/office/drawing/2014/main" id="{3F593332-9B07-4A7E-A829-938E741A7965}"/>
            </a:ext>
          </a:extLst>
        </xdr:cNvPr>
        <xdr:cNvPicPr>
          <a:picLocks noChangeAspect="1"/>
        </xdr:cNvPicPr>
      </xdr:nvPicPr>
      <xdr:blipFill rotWithShape="1">
        <a:blip xmlns:r="http://schemas.openxmlformats.org/officeDocument/2006/relationships" r:embed="rId4"/>
        <a:srcRect t="41836"/>
        <a:stretch>
          <a:fillRect/>
        </a:stretch>
      </xdr:blipFill>
      <xdr:spPr>
        <a:xfrm>
          <a:off x="2671656" y="8920480"/>
          <a:ext cx="4967394" cy="46387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D4BC541E-6728-4FF9-A6EB-5CA473665ED1}"/>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BAD884BF-6DBC-4959-A93C-8CB20807F70E}"/>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4B351B2D-B615-4517-85CC-393687ECAEA7}"/>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FAF6E95F-714F-49BE-B82A-A657B39167E3}"/>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780BC84B-E176-413F-A373-599DD41FE954}"/>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9"/>
  <sheetViews>
    <sheetView showGridLines="0" view="pageBreakPreview" zoomScaleNormal="60" zoomScaleSheetLayoutView="100" workbookViewId="0">
      <selection activeCell="D11" sqref="D10:D11"/>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76</v>
      </c>
    </row>
    <row r="2" spans="1:11" ht="18" customHeight="1">
      <c r="K2" s="9" t="s">
        <v>59</v>
      </c>
    </row>
    <row r="3" spans="1:11" ht="27.75" customHeight="1">
      <c r="A3" s="18" t="s">
        <v>50</v>
      </c>
      <c r="B3" s="10"/>
      <c r="C3" s="10"/>
      <c r="D3" s="10"/>
      <c r="E3" s="10"/>
      <c r="F3" s="10"/>
      <c r="G3" s="10"/>
      <c r="H3" s="10"/>
      <c r="I3" s="10"/>
      <c r="J3" s="10"/>
      <c r="K3" s="11"/>
    </row>
    <row r="5" spans="1:11" ht="15" customHeight="1">
      <c r="A5" s="3" t="s">
        <v>106</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17" customHeight="1">
      <c r="B9" s="22" t="s">
        <v>35</v>
      </c>
      <c r="C9" s="23" t="s">
        <v>150</v>
      </c>
      <c r="D9" s="24" t="s">
        <v>230</v>
      </c>
      <c r="E9" s="33" t="e">
        <f>AVERAGE('MPS(input_separate)'!B6:B105)</f>
        <v>#DIV/0!</v>
      </c>
      <c r="F9" s="23" t="s">
        <v>85</v>
      </c>
      <c r="G9" s="89" t="s">
        <v>37</v>
      </c>
      <c r="H9" s="89" t="s">
        <v>161</v>
      </c>
      <c r="I9" s="90" t="s">
        <v>160</v>
      </c>
      <c r="J9" s="89" t="s">
        <v>86</v>
      </c>
      <c r="K9" s="89" t="s">
        <v>54</v>
      </c>
    </row>
    <row r="10" spans="1:11" ht="65.400000000000006" customHeight="1">
      <c r="B10" s="68" t="s">
        <v>77</v>
      </c>
      <c r="C10" s="23" t="s">
        <v>162</v>
      </c>
      <c r="D10" s="24" t="s">
        <v>231</v>
      </c>
      <c r="E10" s="33" t="e">
        <f>AVERAGE('MPS(input_separate)'!C6:C105)</f>
        <v>#DIV/0!</v>
      </c>
      <c r="F10" s="23" t="s">
        <v>163</v>
      </c>
      <c r="G10" s="89" t="s">
        <v>33</v>
      </c>
      <c r="H10" s="89" t="s">
        <v>161</v>
      </c>
      <c r="I10" s="90" t="s">
        <v>88</v>
      </c>
      <c r="J10" s="89" t="s">
        <v>87</v>
      </c>
      <c r="K10" s="89" t="s">
        <v>52</v>
      </c>
    </row>
    <row r="11" spans="1:11" ht="199.95" customHeight="1">
      <c r="B11" s="82" t="s">
        <v>110</v>
      </c>
      <c r="C11" s="80" t="s">
        <v>149</v>
      </c>
      <c r="D11" s="83" t="s">
        <v>94</v>
      </c>
      <c r="E11" s="84" t="e">
        <f>AVERAGE('MPS(input_separate)'!D6:D105)</f>
        <v>#DIV/0!</v>
      </c>
      <c r="F11" s="80" t="s">
        <v>95</v>
      </c>
      <c r="G11" s="91" t="s">
        <v>111</v>
      </c>
      <c r="H11" s="91" t="s">
        <v>113</v>
      </c>
      <c r="I11" s="92" t="s">
        <v>148</v>
      </c>
      <c r="J11" s="91" t="s">
        <v>87</v>
      </c>
      <c r="K11" s="91" t="s">
        <v>52</v>
      </c>
    </row>
    <row r="12" spans="1:11" ht="292.8" customHeight="1">
      <c r="B12" s="85"/>
      <c r="C12" s="86"/>
      <c r="D12" s="87"/>
      <c r="E12" s="88"/>
      <c r="F12" s="86"/>
      <c r="G12" s="93"/>
      <c r="H12" s="93"/>
      <c r="I12" s="94" t="s">
        <v>114</v>
      </c>
      <c r="J12" s="93" t="s">
        <v>87</v>
      </c>
      <c r="K12" s="93" t="s">
        <v>52</v>
      </c>
    </row>
    <row r="13" spans="1:11" ht="84" customHeight="1">
      <c r="B13" s="68" t="s">
        <v>164</v>
      </c>
      <c r="C13" s="109" t="s">
        <v>166</v>
      </c>
      <c r="D13" s="24" t="s">
        <v>167</v>
      </c>
      <c r="E13" s="33" t="e">
        <f>AVERAGE('MPS(input_separate)'!E6:E105)</f>
        <v>#DIV/0!</v>
      </c>
      <c r="F13" s="23" t="s">
        <v>165</v>
      </c>
      <c r="G13" s="89" t="s">
        <v>33</v>
      </c>
      <c r="H13" s="89" t="s">
        <v>161</v>
      </c>
      <c r="I13" s="90" t="s">
        <v>168</v>
      </c>
      <c r="J13" s="89" t="s">
        <v>169</v>
      </c>
      <c r="K13" s="89" t="s">
        <v>52</v>
      </c>
    </row>
    <row r="14" spans="1:11" ht="91.8" customHeight="1">
      <c r="B14" s="68" t="s">
        <v>170</v>
      </c>
      <c r="C14" s="109" t="s">
        <v>171</v>
      </c>
      <c r="D14" s="24" t="s">
        <v>173</v>
      </c>
      <c r="E14" s="33" t="e">
        <f>AVERAGE('MPS(input_separate)'!F6:F105)</f>
        <v>#DIV/0!</v>
      </c>
      <c r="F14" s="23" t="s">
        <v>165</v>
      </c>
      <c r="G14" s="89" t="s">
        <v>33</v>
      </c>
      <c r="H14" s="89" t="s">
        <v>161</v>
      </c>
      <c r="I14" s="90" t="s">
        <v>172</v>
      </c>
      <c r="J14" s="89" t="s">
        <v>169</v>
      </c>
      <c r="K14" s="89" t="s">
        <v>52</v>
      </c>
    </row>
    <row r="15" spans="1:11" ht="115.2" customHeight="1">
      <c r="B15" s="67"/>
      <c r="D15" s="66"/>
      <c r="E15" s="66"/>
      <c r="F15" s="66"/>
      <c r="G15" s="66"/>
      <c r="H15" s="66"/>
    </row>
    <row r="16" spans="1:11" ht="15" customHeight="1">
      <c r="A16" s="3" t="s">
        <v>107</v>
      </c>
    </row>
    <row r="17" spans="1:11" ht="15" customHeight="1">
      <c r="B17" s="21" t="s">
        <v>10</v>
      </c>
      <c r="C17" s="128" t="s">
        <v>11</v>
      </c>
      <c r="D17" s="128"/>
      <c r="E17" s="21" t="s">
        <v>12</v>
      </c>
      <c r="F17" s="21" t="s">
        <v>13</v>
      </c>
      <c r="G17" s="128" t="s">
        <v>14</v>
      </c>
      <c r="H17" s="128"/>
      <c r="I17" s="128"/>
      <c r="J17" s="128" t="s">
        <v>15</v>
      </c>
      <c r="K17" s="128"/>
    </row>
    <row r="18" spans="1:11" ht="34.5" customHeight="1">
      <c r="B18" s="95" t="s">
        <v>21</v>
      </c>
      <c r="C18" s="129" t="s">
        <v>22</v>
      </c>
      <c r="D18" s="129"/>
      <c r="E18" s="95" t="s">
        <v>23</v>
      </c>
      <c r="F18" s="95" t="s">
        <v>1</v>
      </c>
      <c r="G18" s="128" t="s">
        <v>98</v>
      </c>
      <c r="H18" s="128"/>
      <c r="I18" s="128"/>
      <c r="J18" s="128" t="s">
        <v>29</v>
      </c>
      <c r="K18" s="128"/>
    </row>
    <row r="19" spans="1:11" ht="57" customHeight="1">
      <c r="B19" s="81" t="s">
        <v>109</v>
      </c>
      <c r="C19" s="124" t="s">
        <v>97</v>
      </c>
      <c r="D19" s="124"/>
      <c r="E19" s="96">
        <v>56100</v>
      </c>
      <c r="F19" s="81" t="s">
        <v>122</v>
      </c>
      <c r="G19" s="125" t="s">
        <v>89</v>
      </c>
      <c r="H19" s="126"/>
      <c r="I19" s="126"/>
      <c r="J19" s="127" t="s">
        <v>52</v>
      </c>
      <c r="K19" s="127"/>
    </row>
    <row r="20" spans="1:11" ht="15" customHeight="1">
      <c r="A20" s="3" t="s">
        <v>108</v>
      </c>
      <c r="B20" s="3"/>
    </row>
    <row r="21" spans="1:11" ht="15" customHeight="1">
      <c r="A21" s="3"/>
      <c r="B21" s="21" t="s">
        <v>10</v>
      </c>
      <c r="C21" s="21" t="s">
        <v>11</v>
      </c>
      <c r="D21" s="21" t="s">
        <v>12</v>
      </c>
      <c r="E21" s="21" t="s">
        <v>13</v>
      </c>
      <c r="F21" s="21" t="s">
        <v>14</v>
      </c>
      <c r="G21" s="21" t="s">
        <v>15</v>
      </c>
      <c r="H21" s="21" t="s">
        <v>16</v>
      </c>
      <c r="I21" s="21" t="s">
        <v>17</v>
      </c>
      <c r="J21" s="21" t="s">
        <v>18</v>
      </c>
      <c r="K21" s="21" t="s">
        <v>19</v>
      </c>
    </row>
    <row r="22" spans="1:11" s="6" customFormat="1" ht="34.5" customHeight="1">
      <c r="B22" s="21" t="s">
        <v>20</v>
      </c>
      <c r="C22" s="21" t="s">
        <v>21</v>
      </c>
      <c r="D22" s="21" t="s">
        <v>22</v>
      </c>
      <c r="E22" s="21" t="s">
        <v>23</v>
      </c>
      <c r="F22" s="21" t="s">
        <v>1</v>
      </c>
      <c r="G22" s="21" t="s">
        <v>25</v>
      </c>
      <c r="H22" s="21" t="s">
        <v>26</v>
      </c>
      <c r="I22" s="21" t="s">
        <v>27</v>
      </c>
      <c r="J22" s="21" t="s">
        <v>28</v>
      </c>
      <c r="K22" s="21" t="s">
        <v>29</v>
      </c>
    </row>
    <row r="23" spans="1:11" s="6" customFormat="1" ht="34.5" customHeight="1">
      <c r="B23" s="21"/>
      <c r="C23" s="21"/>
      <c r="D23" s="21"/>
      <c r="E23" s="21"/>
      <c r="F23" s="21"/>
      <c r="G23" s="21"/>
      <c r="H23" s="21"/>
      <c r="I23" s="21"/>
      <c r="J23" s="21"/>
      <c r="K23" s="21"/>
    </row>
    <row r="24" spans="1:11" ht="91.2" customHeight="1">
      <c r="B24" s="22" t="s">
        <v>35</v>
      </c>
      <c r="C24" s="23" t="s">
        <v>213</v>
      </c>
      <c r="D24" s="24" t="s">
        <v>103</v>
      </c>
      <c r="E24" s="33" t="e">
        <f>AVERAGE('MPS(input_separate)'!G6:G105)</f>
        <v>#DIV/0!</v>
      </c>
      <c r="F24" s="23" t="s">
        <v>104</v>
      </c>
      <c r="G24" s="89" t="s">
        <v>33</v>
      </c>
      <c r="H24" s="89" t="s">
        <v>38</v>
      </c>
      <c r="I24" s="90" t="s">
        <v>88</v>
      </c>
      <c r="J24" s="89" t="s">
        <v>105</v>
      </c>
      <c r="K24" s="89" t="s">
        <v>52</v>
      </c>
    </row>
    <row r="25" spans="1:11" ht="108.6" customHeight="1">
      <c r="B25" s="68" t="s">
        <v>77</v>
      </c>
      <c r="C25" s="23" t="s">
        <v>214</v>
      </c>
      <c r="D25" s="24" t="s">
        <v>135</v>
      </c>
      <c r="E25" s="33" t="e">
        <f>AVERAGE('MPS(input_separate)'!H6:H105)</f>
        <v>#DIV/0!</v>
      </c>
      <c r="F25" s="22" t="s">
        <v>217</v>
      </c>
      <c r="G25" s="89" t="s">
        <v>116</v>
      </c>
      <c r="H25" s="89" t="s">
        <v>115</v>
      </c>
      <c r="I25" s="90" t="s">
        <v>117</v>
      </c>
      <c r="J25" s="89" t="s">
        <v>118</v>
      </c>
      <c r="K25" s="89" t="s">
        <v>52</v>
      </c>
    </row>
    <row r="26" spans="1:11" ht="96.6" customHeight="1">
      <c r="B26" s="22" t="s">
        <v>110</v>
      </c>
      <c r="C26" s="23" t="s">
        <v>119</v>
      </c>
      <c r="D26" s="24" t="s">
        <v>136</v>
      </c>
      <c r="E26" s="33" t="e">
        <f>AVERAGE('MPS(input_separate)'!I6:I105)</f>
        <v>#DIV/0!</v>
      </c>
      <c r="F26" s="23" t="s">
        <v>120</v>
      </c>
      <c r="G26" s="89" t="s">
        <v>111</v>
      </c>
      <c r="H26" s="89" t="s">
        <v>89</v>
      </c>
      <c r="I26" s="90" t="s">
        <v>121</v>
      </c>
      <c r="J26" s="89" t="s">
        <v>52</v>
      </c>
      <c r="K26" s="89" t="s">
        <v>52</v>
      </c>
    </row>
    <row r="27" spans="1:11" ht="42" customHeight="1">
      <c r="B27" s="67"/>
      <c r="D27" s="66"/>
      <c r="E27" s="66"/>
      <c r="F27" s="66"/>
      <c r="G27" s="66"/>
      <c r="H27" s="66"/>
      <c r="K27" s="1" t="s">
        <v>101</v>
      </c>
    </row>
    <row r="28" spans="1:11" ht="61.2" customHeight="1">
      <c r="B28" s="67"/>
      <c r="D28" s="66"/>
      <c r="E28" s="66"/>
      <c r="F28" s="66"/>
      <c r="G28" s="66"/>
      <c r="H28" s="66"/>
      <c r="K28" s="1" t="s">
        <v>101</v>
      </c>
    </row>
    <row r="29" spans="1:11" ht="18.75" customHeight="1">
      <c r="A29" s="3" t="s">
        <v>99</v>
      </c>
      <c r="B29" s="3"/>
    </row>
    <row r="30" spans="1:11" ht="16.8" thickBot="1">
      <c r="B30" s="131" t="s">
        <v>49</v>
      </c>
      <c r="C30" s="131"/>
      <c r="D30" s="25" t="s">
        <v>24</v>
      </c>
    </row>
    <row r="31" spans="1:11" ht="16.8" thickBot="1">
      <c r="B31" s="132" t="e">
        <f>ROUNDDOWN('MPS(calc_process)'!G6, 0)</f>
        <v>#DIV/0!</v>
      </c>
      <c r="C31" s="133"/>
      <c r="D31" s="51" t="s">
        <v>60</v>
      </c>
    </row>
    <row r="32" spans="1:11" ht="20.25" customHeight="1">
      <c r="F32" s="7"/>
      <c r="G32" s="7"/>
    </row>
    <row r="33" spans="1:10" ht="14.25" customHeight="1">
      <c r="A33" s="3" t="s">
        <v>9</v>
      </c>
    </row>
    <row r="34" spans="1:10" ht="14.25" customHeight="1">
      <c r="B34" s="12" t="s">
        <v>31</v>
      </c>
      <c r="C34" s="130" t="s">
        <v>112</v>
      </c>
      <c r="D34" s="130"/>
      <c r="E34" s="130"/>
      <c r="F34" s="130"/>
      <c r="G34" s="130"/>
      <c r="H34" s="130"/>
      <c r="I34" s="130"/>
      <c r="J34" s="8"/>
    </row>
    <row r="35" spans="1:10" ht="14.25" customHeight="1">
      <c r="B35" s="12" t="s">
        <v>30</v>
      </c>
      <c r="C35" s="130" t="s">
        <v>32</v>
      </c>
      <c r="D35" s="130"/>
      <c r="E35" s="130"/>
      <c r="F35" s="130"/>
      <c r="G35" s="130"/>
      <c r="H35" s="130"/>
      <c r="I35" s="130"/>
      <c r="J35" s="8"/>
    </row>
    <row r="36" spans="1:10" ht="14.25" customHeight="1">
      <c r="B36" s="12" t="s">
        <v>33</v>
      </c>
      <c r="C36" s="130" t="s">
        <v>34</v>
      </c>
      <c r="D36" s="130"/>
      <c r="E36" s="130"/>
      <c r="F36" s="130"/>
      <c r="G36" s="130"/>
      <c r="H36" s="130"/>
      <c r="I36" s="130"/>
      <c r="J36" s="8"/>
    </row>
    <row r="44" spans="1:10" ht="22.8">
      <c r="B44" s="56"/>
      <c r="C44" s="56"/>
      <c r="D44" s="56"/>
      <c r="E44" s="56"/>
    </row>
    <row r="45" spans="1:10" ht="76.05" customHeight="1">
      <c r="B45" s="57" t="s">
        <v>62</v>
      </c>
      <c r="C45" s="63" t="s">
        <v>63</v>
      </c>
      <c r="D45" s="57" t="s">
        <v>64</v>
      </c>
      <c r="E45" s="57" t="s">
        <v>65</v>
      </c>
    </row>
    <row r="46" spans="1:10" ht="58.95" customHeight="1">
      <c r="B46" s="57" t="s">
        <v>66</v>
      </c>
      <c r="C46" s="64" t="s">
        <v>67</v>
      </c>
      <c r="D46" s="58" t="s">
        <v>68</v>
      </c>
      <c r="E46" s="59" t="e">
        <f>IF(OR(E47="-",E48="-"),"-",E47-E48-E49)</f>
        <v>#REF!</v>
      </c>
    </row>
    <row r="47" spans="1:10" ht="58.95" customHeight="1">
      <c r="B47" s="60" t="s">
        <v>69</v>
      </c>
      <c r="C47" s="65" t="s">
        <v>70</v>
      </c>
      <c r="D47" s="61" t="s">
        <v>71</v>
      </c>
      <c r="E47" s="62" t="e">
        <f>[1]BE!H34</f>
        <v>#REF!</v>
      </c>
    </row>
    <row r="48" spans="1:10" ht="58.95" customHeight="1">
      <c r="B48" s="60" t="s">
        <v>72</v>
      </c>
      <c r="C48" s="65" t="s">
        <v>73</v>
      </c>
      <c r="D48" s="61" t="s">
        <v>71</v>
      </c>
      <c r="E48" s="62" t="e">
        <f>[1]PE!H34</f>
        <v>#REF!</v>
      </c>
    </row>
    <row r="49" spans="2:5" ht="58.95" customHeight="1">
      <c r="B49" s="60" t="s">
        <v>74</v>
      </c>
      <c r="C49" s="65" t="s">
        <v>75</v>
      </c>
      <c r="D49" s="61" t="s">
        <v>71</v>
      </c>
      <c r="E49" s="62" t="e">
        <f>IF([1]LE!H35="","-",[1]LE!H35)</f>
        <v>#REF!</v>
      </c>
    </row>
  </sheetData>
  <sheetProtection formatCells="0" formatRows="0"/>
  <mergeCells count="14">
    <mergeCell ref="C35:I35"/>
    <mergeCell ref="C36:I36"/>
    <mergeCell ref="B30:C30"/>
    <mergeCell ref="B31:C31"/>
    <mergeCell ref="C34:I34"/>
    <mergeCell ref="C19:D19"/>
    <mergeCell ref="G19:I19"/>
    <mergeCell ref="J19:K19"/>
    <mergeCell ref="C17:D17"/>
    <mergeCell ref="G17:I17"/>
    <mergeCell ref="J17:K17"/>
    <mergeCell ref="C18:D18"/>
    <mergeCell ref="G18:I18"/>
    <mergeCell ref="J18:K18"/>
  </mergeCells>
  <phoneticPr fontId="2"/>
  <pageMargins left="0.70866141732283472" right="0.70866141732283472" top="0.74803149606299213" bottom="0.74803149606299213" header="0.31496062992125984" footer="0.31496062992125984"/>
  <pageSetup paperSize="9" scale="24"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05"/>
  <sheetViews>
    <sheetView view="pageBreakPreview" zoomScale="70" zoomScaleNormal="100" zoomScaleSheetLayoutView="70" workbookViewId="0">
      <selection activeCell="E13" sqref="E13"/>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'MPS(input)'!K1</f>
        <v>Monitoring Spreadsheet: JCM_TH_TVER-01-03_ver01.0</v>
      </c>
    </row>
    <row r="2" spans="1:9" ht="15" customHeight="1">
      <c r="B2" s="19"/>
      <c r="C2" s="19"/>
      <c r="D2" s="19"/>
      <c r="E2" s="19"/>
      <c r="F2" s="19"/>
      <c r="G2" s="19"/>
      <c r="H2" s="19"/>
      <c r="I2" s="19" t="str">
        <f>'MPS(input)'!K2</f>
        <v>Reference Number:</v>
      </c>
    </row>
    <row r="3" spans="1:9" ht="30">
      <c r="A3" s="15" t="s">
        <v>146</v>
      </c>
      <c r="B3" s="16" t="s">
        <v>133</v>
      </c>
      <c r="C3" s="16" t="s">
        <v>134</v>
      </c>
      <c r="D3" s="16" t="s">
        <v>151</v>
      </c>
      <c r="E3" s="16" t="s">
        <v>174</v>
      </c>
      <c r="F3" s="16" t="s">
        <v>176</v>
      </c>
      <c r="G3" s="16" t="s">
        <v>216</v>
      </c>
      <c r="H3" s="16" t="s">
        <v>214</v>
      </c>
      <c r="I3" s="16" t="s">
        <v>154</v>
      </c>
    </row>
    <row r="4" spans="1:9" ht="44.4" customHeight="1">
      <c r="A4" s="15" t="s">
        <v>147</v>
      </c>
      <c r="B4" s="16" t="s">
        <v>232</v>
      </c>
      <c r="C4" s="16" t="s">
        <v>233</v>
      </c>
      <c r="D4" s="16" t="s">
        <v>94</v>
      </c>
      <c r="E4" s="16" t="s">
        <v>167</v>
      </c>
      <c r="F4" s="16" t="s">
        <v>173</v>
      </c>
      <c r="G4" s="16" t="s">
        <v>152</v>
      </c>
      <c r="H4" s="16" t="s">
        <v>153</v>
      </c>
      <c r="I4" s="16" t="s">
        <v>155</v>
      </c>
    </row>
    <row r="5" spans="1:9" ht="16.2">
      <c r="A5" s="15"/>
      <c r="B5" s="15" t="s">
        <v>85</v>
      </c>
      <c r="C5" s="15" t="s">
        <v>104</v>
      </c>
      <c r="D5" s="15" t="s">
        <v>95</v>
      </c>
      <c r="E5" s="15" t="s">
        <v>175</v>
      </c>
      <c r="F5" s="15" t="s">
        <v>175</v>
      </c>
      <c r="G5" s="15" t="s">
        <v>104</v>
      </c>
      <c r="H5" s="15" t="s">
        <v>215</v>
      </c>
      <c r="I5" s="15" t="s">
        <v>120</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c r="A14" s="26">
        <v>9</v>
      </c>
      <c r="B14" s="27"/>
      <c r="C14" s="27"/>
      <c r="D14" s="27"/>
      <c r="E14" s="27"/>
      <c r="F14" s="27"/>
      <c r="G14" s="27"/>
      <c r="H14" s="27"/>
      <c r="I14" s="27"/>
    </row>
    <row r="15" spans="1:9">
      <c r="A15" s="26">
        <v>10</v>
      </c>
      <c r="B15" s="27"/>
      <c r="C15" s="27"/>
      <c r="D15" s="27"/>
      <c r="E15" s="27"/>
      <c r="F15" s="27"/>
      <c r="G15" s="27"/>
      <c r="H15" s="27"/>
      <c r="I15" s="27"/>
    </row>
    <row r="16" spans="1:9">
      <c r="A16" s="26">
        <v>11</v>
      </c>
      <c r="B16" s="27"/>
      <c r="C16" s="27"/>
      <c r="D16" s="27"/>
      <c r="E16" s="27"/>
      <c r="F16" s="27"/>
      <c r="G16" s="27"/>
      <c r="H16" s="27"/>
      <c r="I16" s="27"/>
    </row>
    <row r="17" spans="1:9">
      <c r="A17" s="26">
        <v>12</v>
      </c>
      <c r="B17" s="27"/>
      <c r="C17" s="27"/>
      <c r="D17" s="27"/>
      <c r="E17" s="27"/>
      <c r="F17" s="27"/>
      <c r="G17" s="27"/>
      <c r="H17" s="27"/>
      <c r="I17" s="27"/>
    </row>
    <row r="18" spans="1:9">
      <c r="A18" s="26">
        <v>13</v>
      </c>
      <c r="B18" s="27"/>
      <c r="C18" s="27"/>
      <c r="D18" s="27"/>
      <c r="E18" s="27"/>
      <c r="F18" s="27"/>
      <c r="G18" s="27"/>
      <c r="H18" s="27"/>
      <c r="I18" s="27"/>
    </row>
    <row r="19" spans="1:9">
      <c r="A19" s="26">
        <v>14</v>
      </c>
      <c r="B19" s="27"/>
      <c r="C19" s="27"/>
      <c r="D19" s="27"/>
      <c r="E19" s="27"/>
      <c r="F19" s="27"/>
      <c r="G19" s="27"/>
      <c r="H19" s="27"/>
      <c r="I19" s="27"/>
    </row>
    <row r="20" spans="1:9">
      <c r="A20" s="26">
        <v>15</v>
      </c>
      <c r="B20" s="27"/>
      <c r="C20" s="27"/>
      <c r="D20" s="27"/>
      <c r="E20" s="27"/>
      <c r="F20" s="27"/>
      <c r="G20" s="27"/>
      <c r="H20" s="27"/>
      <c r="I20" s="27"/>
    </row>
    <row r="21" spans="1:9">
      <c r="A21" s="26">
        <v>16</v>
      </c>
      <c r="B21" s="27"/>
      <c r="C21" s="27"/>
      <c r="D21" s="27"/>
      <c r="E21" s="27"/>
      <c r="F21" s="27"/>
      <c r="G21" s="27"/>
      <c r="H21" s="27"/>
      <c r="I21" s="27"/>
    </row>
    <row r="22" spans="1:9">
      <c r="A22" s="26">
        <v>17</v>
      </c>
      <c r="B22" s="27"/>
      <c r="C22" s="27"/>
      <c r="D22" s="27"/>
      <c r="E22" s="27"/>
      <c r="F22" s="27"/>
      <c r="G22" s="27"/>
      <c r="H22" s="27"/>
      <c r="I22" s="27"/>
    </row>
    <row r="23" spans="1:9">
      <c r="A23" s="26">
        <v>18</v>
      </c>
      <c r="B23" s="27"/>
      <c r="C23" s="27"/>
      <c r="D23" s="27"/>
      <c r="E23" s="27"/>
      <c r="F23" s="27"/>
      <c r="G23" s="27"/>
      <c r="H23" s="27"/>
      <c r="I23" s="27"/>
    </row>
    <row r="24" spans="1:9">
      <c r="A24" s="26">
        <v>19</v>
      </c>
      <c r="B24" s="27"/>
      <c r="C24" s="27"/>
      <c r="D24" s="27"/>
      <c r="E24" s="27"/>
      <c r="F24" s="27"/>
      <c r="G24" s="27"/>
      <c r="H24" s="27"/>
      <c r="I24" s="27"/>
    </row>
    <row r="25" spans="1:9">
      <c r="A25" s="26">
        <v>20</v>
      </c>
      <c r="B25" s="27"/>
      <c r="C25" s="27"/>
      <c r="D25" s="27"/>
      <c r="E25" s="27"/>
      <c r="F25" s="27"/>
      <c r="G25" s="27"/>
      <c r="H25" s="27"/>
      <c r="I25" s="27"/>
    </row>
    <row r="26" spans="1:9">
      <c r="A26" s="26">
        <v>21</v>
      </c>
      <c r="B26" s="27"/>
      <c r="C26" s="27"/>
      <c r="D26" s="27"/>
      <c r="E26" s="27"/>
      <c r="F26" s="27"/>
      <c r="G26" s="27"/>
      <c r="H26" s="27"/>
      <c r="I26" s="27"/>
    </row>
    <row r="27" spans="1:9">
      <c r="A27" s="26">
        <v>22</v>
      </c>
      <c r="B27" s="27"/>
      <c r="C27" s="27"/>
      <c r="D27" s="27"/>
      <c r="E27" s="27"/>
      <c r="F27" s="27"/>
      <c r="G27" s="27"/>
      <c r="H27" s="27"/>
      <c r="I27" s="27"/>
    </row>
    <row r="28" spans="1:9">
      <c r="A28" s="26">
        <v>23</v>
      </c>
      <c r="B28" s="27"/>
      <c r="C28" s="27"/>
      <c r="D28" s="27"/>
      <c r="E28" s="27"/>
      <c r="F28" s="27"/>
      <c r="G28" s="27"/>
      <c r="H28" s="27"/>
      <c r="I28" s="27"/>
    </row>
    <row r="29" spans="1:9">
      <c r="A29" s="26">
        <v>24</v>
      </c>
      <c r="B29" s="27"/>
      <c r="C29" s="27"/>
      <c r="D29" s="27"/>
      <c r="E29" s="27"/>
      <c r="F29" s="27"/>
      <c r="G29" s="27"/>
      <c r="H29" s="27"/>
      <c r="I29" s="27"/>
    </row>
    <row r="30" spans="1:9">
      <c r="A30" s="26">
        <v>25</v>
      </c>
      <c r="B30" s="27"/>
      <c r="C30" s="27"/>
      <c r="D30" s="27"/>
      <c r="E30" s="27"/>
      <c r="F30" s="27"/>
      <c r="G30" s="27"/>
      <c r="H30" s="27"/>
      <c r="I30" s="27"/>
    </row>
    <row r="31" spans="1:9">
      <c r="A31" s="26">
        <v>26</v>
      </c>
      <c r="B31" s="27"/>
      <c r="C31" s="27"/>
      <c r="D31" s="27"/>
      <c r="E31" s="27"/>
      <c r="F31" s="27"/>
      <c r="G31" s="27"/>
      <c r="H31" s="27"/>
      <c r="I31" s="27"/>
    </row>
    <row r="32" spans="1:9">
      <c r="A32" s="26">
        <v>27</v>
      </c>
      <c r="B32" s="27"/>
      <c r="C32" s="27"/>
      <c r="D32" s="27"/>
      <c r="E32" s="27"/>
      <c r="F32" s="27"/>
      <c r="G32" s="27"/>
      <c r="H32" s="27"/>
      <c r="I32" s="27"/>
    </row>
    <row r="33" spans="1:9">
      <c r="A33" s="26">
        <v>28</v>
      </c>
      <c r="B33" s="27"/>
      <c r="C33" s="27"/>
      <c r="D33" s="27"/>
      <c r="E33" s="27"/>
      <c r="F33" s="27"/>
      <c r="G33" s="27"/>
      <c r="H33" s="27"/>
      <c r="I33" s="27"/>
    </row>
    <row r="34" spans="1:9">
      <c r="A34" s="26">
        <v>29</v>
      </c>
      <c r="B34" s="27"/>
      <c r="C34" s="27"/>
      <c r="D34" s="27"/>
      <c r="E34" s="27"/>
      <c r="F34" s="27"/>
      <c r="G34" s="27"/>
      <c r="H34" s="27"/>
      <c r="I34" s="27"/>
    </row>
    <row r="35" spans="1:9">
      <c r="A35" s="26">
        <v>30</v>
      </c>
      <c r="B35" s="27"/>
      <c r="C35" s="27"/>
      <c r="D35" s="27"/>
      <c r="E35" s="27"/>
      <c r="F35" s="27"/>
      <c r="G35" s="27"/>
      <c r="H35" s="27"/>
      <c r="I35" s="27"/>
    </row>
    <row r="36" spans="1:9">
      <c r="A36" s="26">
        <v>31</v>
      </c>
      <c r="B36" s="27"/>
      <c r="C36" s="27"/>
      <c r="D36" s="27"/>
      <c r="E36" s="27"/>
      <c r="F36" s="27"/>
      <c r="G36" s="27"/>
      <c r="H36" s="27"/>
      <c r="I36" s="27"/>
    </row>
    <row r="37" spans="1:9">
      <c r="A37" s="26">
        <v>32</v>
      </c>
      <c r="B37" s="27"/>
      <c r="C37" s="27"/>
      <c r="D37" s="27"/>
      <c r="E37" s="27"/>
      <c r="F37" s="27"/>
      <c r="G37" s="27"/>
      <c r="H37" s="27"/>
      <c r="I37" s="27"/>
    </row>
    <row r="38" spans="1:9">
      <c r="A38" s="26">
        <v>33</v>
      </c>
      <c r="B38" s="27"/>
      <c r="C38" s="27"/>
      <c r="D38" s="27"/>
      <c r="E38" s="27"/>
      <c r="F38" s="27"/>
      <c r="G38" s="27"/>
      <c r="H38" s="27"/>
      <c r="I38" s="27"/>
    </row>
    <row r="39" spans="1:9">
      <c r="A39" s="26">
        <v>34</v>
      </c>
      <c r="B39" s="27"/>
      <c r="C39" s="27"/>
      <c r="D39" s="27"/>
      <c r="E39" s="27"/>
      <c r="F39" s="27"/>
      <c r="G39" s="27"/>
      <c r="H39" s="27"/>
      <c r="I39" s="27"/>
    </row>
    <row r="40" spans="1:9">
      <c r="A40" s="26">
        <v>35</v>
      </c>
      <c r="B40" s="27"/>
      <c r="C40" s="27"/>
      <c r="D40" s="27"/>
      <c r="E40" s="27"/>
      <c r="F40" s="27"/>
      <c r="G40" s="27"/>
      <c r="H40" s="27"/>
      <c r="I40" s="27"/>
    </row>
    <row r="41" spans="1:9">
      <c r="A41" s="26">
        <v>36</v>
      </c>
      <c r="B41" s="27"/>
      <c r="C41" s="27"/>
      <c r="D41" s="27"/>
      <c r="E41" s="27"/>
      <c r="F41" s="27"/>
      <c r="G41" s="27"/>
      <c r="H41" s="27"/>
      <c r="I41" s="27"/>
    </row>
    <row r="42" spans="1:9">
      <c r="A42" s="26">
        <v>37</v>
      </c>
      <c r="B42" s="27"/>
      <c r="C42" s="27"/>
      <c r="D42" s="27"/>
      <c r="E42" s="27"/>
      <c r="F42" s="27"/>
      <c r="G42" s="27"/>
      <c r="H42" s="27"/>
      <c r="I42" s="27"/>
    </row>
    <row r="43" spans="1:9">
      <c r="A43" s="26">
        <v>38</v>
      </c>
      <c r="B43" s="27"/>
      <c r="C43" s="27"/>
      <c r="D43" s="27"/>
      <c r="E43" s="27"/>
      <c r="F43" s="27"/>
      <c r="G43" s="27"/>
      <c r="H43" s="27"/>
      <c r="I43" s="27"/>
    </row>
    <row r="44" spans="1:9">
      <c r="A44" s="26">
        <v>39</v>
      </c>
      <c r="B44" s="27"/>
      <c r="C44" s="27"/>
      <c r="D44" s="27"/>
      <c r="E44" s="27"/>
      <c r="F44" s="27"/>
      <c r="G44" s="27"/>
      <c r="H44" s="27"/>
      <c r="I44" s="27"/>
    </row>
    <row r="45" spans="1:9">
      <c r="A45" s="26">
        <v>40</v>
      </c>
      <c r="B45" s="27"/>
      <c r="C45" s="27"/>
      <c r="D45" s="27"/>
      <c r="E45" s="27"/>
      <c r="F45" s="27"/>
      <c r="G45" s="27"/>
      <c r="H45" s="27"/>
      <c r="I45" s="27"/>
    </row>
    <row r="46" spans="1:9">
      <c r="A46" s="26">
        <v>41</v>
      </c>
      <c r="B46" s="27"/>
      <c r="C46" s="27"/>
      <c r="D46" s="27"/>
      <c r="E46" s="27"/>
      <c r="F46" s="27"/>
      <c r="G46" s="27"/>
      <c r="H46" s="27"/>
      <c r="I46" s="27"/>
    </row>
    <row r="47" spans="1:9">
      <c r="A47" s="26">
        <v>42</v>
      </c>
      <c r="B47" s="27"/>
      <c r="C47" s="27"/>
      <c r="D47" s="27"/>
      <c r="E47" s="27"/>
      <c r="F47" s="27"/>
      <c r="G47" s="27"/>
      <c r="H47" s="27"/>
      <c r="I47" s="27"/>
    </row>
    <row r="48" spans="1:9">
      <c r="A48" s="26">
        <v>43</v>
      </c>
      <c r="B48" s="27"/>
      <c r="C48" s="27"/>
      <c r="D48" s="27"/>
      <c r="E48" s="27"/>
      <c r="F48" s="27"/>
      <c r="G48" s="27"/>
      <c r="H48" s="27"/>
      <c r="I48" s="27"/>
    </row>
    <row r="49" spans="1:9">
      <c r="A49" s="26">
        <v>44</v>
      </c>
      <c r="B49" s="27"/>
      <c r="C49" s="27"/>
      <c r="D49" s="27"/>
      <c r="E49" s="27"/>
      <c r="F49" s="27"/>
      <c r="G49" s="27"/>
      <c r="H49" s="27"/>
      <c r="I49" s="27"/>
    </row>
    <row r="50" spans="1:9">
      <c r="A50" s="26">
        <v>45</v>
      </c>
      <c r="B50" s="27"/>
      <c r="C50" s="27"/>
      <c r="D50" s="27"/>
      <c r="E50" s="27"/>
      <c r="F50" s="27"/>
      <c r="G50" s="27"/>
      <c r="H50" s="27"/>
      <c r="I50" s="27"/>
    </row>
    <row r="51" spans="1:9">
      <c r="A51" s="26">
        <v>46</v>
      </c>
      <c r="B51" s="27"/>
      <c r="C51" s="27"/>
      <c r="D51" s="27"/>
      <c r="E51" s="27"/>
      <c r="F51" s="27"/>
      <c r="G51" s="27"/>
      <c r="H51" s="27"/>
      <c r="I51" s="27"/>
    </row>
    <row r="52" spans="1:9">
      <c r="A52" s="26">
        <v>47</v>
      </c>
      <c r="B52" s="27"/>
      <c r="C52" s="27"/>
      <c r="D52" s="27"/>
      <c r="E52" s="27"/>
      <c r="F52" s="27"/>
      <c r="G52" s="27"/>
      <c r="H52" s="27"/>
      <c r="I52" s="27"/>
    </row>
    <row r="53" spans="1:9">
      <c r="A53" s="26">
        <v>48</v>
      </c>
      <c r="B53" s="27"/>
      <c r="C53" s="27"/>
      <c r="D53" s="27"/>
      <c r="E53" s="27"/>
      <c r="F53" s="27"/>
      <c r="G53" s="27"/>
      <c r="H53" s="27"/>
      <c r="I53" s="27"/>
    </row>
    <row r="54" spans="1:9">
      <c r="A54" s="26">
        <v>49</v>
      </c>
      <c r="B54" s="27"/>
      <c r="C54" s="27"/>
      <c r="D54" s="27"/>
      <c r="E54" s="27"/>
      <c r="F54" s="27"/>
      <c r="G54" s="27"/>
      <c r="H54" s="27"/>
      <c r="I54" s="27"/>
    </row>
    <row r="55" spans="1:9">
      <c r="A55" s="26">
        <v>50</v>
      </c>
      <c r="B55" s="27"/>
      <c r="C55" s="27"/>
      <c r="D55" s="27"/>
      <c r="E55" s="27"/>
      <c r="F55" s="27"/>
      <c r="G55" s="27"/>
      <c r="H55" s="27"/>
      <c r="I55" s="27"/>
    </row>
    <row r="56" spans="1:9">
      <c r="A56" s="26">
        <v>51</v>
      </c>
      <c r="B56" s="27"/>
      <c r="C56" s="27"/>
      <c r="D56" s="27"/>
      <c r="E56" s="27"/>
      <c r="F56" s="27"/>
      <c r="G56" s="27"/>
      <c r="H56" s="27"/>
      <c r="I56" s="27"/>
    </row>
    <row r="57" spans="1:9">
      <c r="A57" s="26">
        <v>52</v>
      </c>
      <c r="B57" s="27"/>
      <c r="C57" s="27"/>
      <c r="D57" s="27"/>
      <c r="E57" s="27"/>
      <c r="F57" s="27"/>
      <c r="G57" s="27"/>
      <c r="H57" s="27"/>
      <c r="I57" s="27"/>
    </row>
    <row r="58" spans="1:9">
      <c r="A58" s="26">
        <v>53</v>
      </c>
      <c r="B58" s="27"/>
      <c r="C58" s="27"/>
      <c r="D58" s="27"/>
      <c r="E58" s="27"/>
      <c r="F58" s="27"/>
      <c r="G58" s="27"/>
      <c r="H58" s="27"/>
      <c r="I58" s="27"/>
    </row>
    <row r="59" spans="1:9">
      <c r="A59" s="26">
        <v>54</v>
      </c>
      <c r="B59" s="27"/>
      <c r="C59" s="27"/>
      <c r="D59" s="27"/>
      <c r="E59" s="27"/>
      <c r="F59" s="27"/>
      <c r="G59" s="27"/>
      <c r="H59" s="27"/>
      <c r="I59" s="27"/>
    </row>
    <row r="60" spans="1:9">
      <c r="A60" s="26">
        <v>55</v>
      </c>
      <c r="B60" s="27"/>
      <c r="C60" s="27"/>
      <c r="D60" s="27"/>
      <c r="E60" s="27"/>
      <c r="F60" s="27"/>
      <c r="G60" s="27"/>
      <c r="H60" s="27"/>
      <c r="I60" s="27"/>
    </row>
    <row r="61" spans="1:9">
      <c r="A61" s="26">
        <v>56</v>
      </c>
      <c r="B61" s="27"/>
      <c r="C61" s="27"/>
      <c r="D61" s="27"/>
      <c r="E61" s="27"/>
      <c r="F61" s="27"/>
      <c r="G61" s="27"/>
      <c r="H61" s="27"/>
      <c r="I61" s="27"/>
    </row>
    <row r="62" spans="1:9">
      <c r="A62" s="26">
        <v>57</v>
      </c>
      <c r="B62" s="27"/>
      <c r="C62" s="27"/>
      <c r="D62" s="27"/>
      <c r="E62" s="27"/>
      <c r="F62" s="27"/>
      <c r="G62" s="27"/>
      <c r="H62" s="27"/>
      <c r="I62" s="27"/>
    </row>
    <row r="63" spans="1:9">
      <c r="A63" s="26">
        <v>58</v>
      </c>
      <c r="B63" s="27"/>
      <c r="C63" s="27"/>
      <c r="D63" s="27"/>
      <c r="E63" s="27"/>
      <c r="F63" s="27"/>
      <c r="G63" s="27"/>
      <c r="H63" s="27"/>
      <c r="I63" s="27"/>
    </row>
    <row r="64" spans="1:9">
      <c r="A64" s="26">
        <v>59</v>
      </c>
      <c r="B64" s="27"/>
      <c r="C64" s="27"/>
      <c r="D64" s="27"/>
      <c r="E64" s="27"/>
      <c r="F64" s="27"/>
      <c r="G64" s="27"/>
      <c r="H64" s="27"/>
      <c r="I64" s="27"/>
    </row>
    <row r="65" spans="1:9">
      <c r="A65" s="26">
        <v>60</v>
      </c>
      <c r="B65" s="27"/>
      <c r="C65" s="27"/>
      <c r="D65" s="27"/>
      <c r="E65" s="27"/>
      <c r="F65" s="27"/>
      <c r="G65" s="27"/>
      <c r="H65" s="27"/>
      <c r="I65" s="27"/>
    </row>
    <row r="66" spans="1:9">
      <c r="A66" s="26">
        <v>61</v>
      </c>
      <c r="B66" s="27"/>
      <c r="C66" s="27"/>
      <c r="D66" s="27"/>
      <c r="E66" s="27"/>
      <c r="F66" s="27"/>
      <c r="G66" s="27"/>
      <c r="H66" s="27"/>
      <c r="I66" s="27"/>
    </row>
    <row r="67" spans="1:9">
      <c r="A67" s="26">
        <v>62</v>
      </c>
      <c r="B67" s="27"/>
      <c r="C67" s="27"/>
      <c r="D67" s="27"/>
      <c r="E67" s="27"/>
      <c r="F67" s="27"/>
      <c r="G67" s="27"/>
      <c r="H67" s="27"/>
      <c r="I67" s="27"/>
    </row>
    <row r="68" spans="1:9">
      <c r="A68" s="26">
        <v>63</v>
      </c>
      <c r="B68" s="27"/>
      <c r="C68" s="27"/>
      <c r="D68" s="27"/>
      <c r="E68" s="27"/>
      <c r="F68" s="27"/>
      <c r="G68" s="27"/>
      <c r="H68" s="27"/>
      <c r="I68" s="27"/>
    </row>
    <row r="69" spans="1:9">
      <c r="A69" s="26">
        <v>64</v>
      </c>
      <c r="B69" s="27"/>
      <c r="C69" s="27"/>
      <c r="D69" s="27"/>
      <c r="E69" s="27"/>
      <c r="F69" s="27"/>
      <c r="G69" s="27"/>
      <c r="H69" s="27"/>
      <c r="I69" s="27"/>
    </row>
    <row r="70" spans="1:9">
      <c r="A70" s="26">
        <v>65</v>
      </c>
      <c r="B70" s="27"/>
      <c r="C70" s="27"/>
      <c r="D70" s="27"/>
      <c r="E70" s="27"/>
      <c r="F70" s="27"/>
      <c r="G70" s="27"/>
      <c r="H70" s="27"/>
      <c r="I70" s="27"/>
    </row>
    <row r="71" spans="1:9">
      <c r="A71" s="26">
        <v>66</v>
      </c>
      <c r="B71" s="27"/>
      <c r="C71" s="27"/>
      <c r="D71" s="27"/>
      <c r="E71" s="27"/>
      <c r="F71" s="27"/>
      <c r="G71" s="27"/>
      <c r="H71" s="27"/>
      <c r="I71" s="27"/>
    </row>
    <row r="72" spans="1:9">
      <c r="A72" s="26">
        <v>67</v>
      </c>
      <c r="B72" s="27"/>
      <c r="C72" s="27"/>
      <c r="D72" s="27"/>
      <c r="E72" s="27"/>
      <c r="F72" s="27"/>
      <c r="G72" s="27"/>
      <c r="H72" s="27"/>
      <c r="I72" s="27"/>
    </row>
    <row r="73" spans="1:9">
      <c r="A73" s="26">
        <v>68</v>
      </c>
      <c r="B73" s="27"/>
      <c r="C73" s="27"/>
      <c r="D73" s="27"/>
      <c r="E73" s="27"/>
      <c r="F73" s="27"/>
      <c r="G73" s="27"/>
      <c r="H73" s="27"/>
      <c r="I73" s="27"/>
    </row>
    <row r="74" spans="1:9">
      <c r="A74" s="26">
        <v>69</v>
      </c>
      <c r="B74" s="27"/>
      <c r="C74" s="27"/>
      <c r="D74" s="27"/>
      <c r="E74" s="27"/>
      <c r="F74" s="27"/>
      <c r="G74" s="27"/>
      <c r="H74" s="27"/>
      <c r="I74" s="27"/>
    </row>
    <row r="75" spans="1:9">
      <c r="A75" s="26">
        <v>70</v>
      </c>
      <c r="B75" s="27"/>
      <c r="C75" s="27"/>
      <c r="D75" s="27"/>
      <c r="E75" s="27"/>
      <c r="F75" s="27"/>
      <c r="G75" s="27"/>
      <c r="H75" s="27"/>
      <c r="I75" s="27"/>
    </row>
    <row r="76" spans="1:9">
      <c r="A76" s="26">
        <v>71</v>
      </c>
      <c r="B76" s="27"/>
      <c r="C76" s="27"/>
      <c r="D76" s="27"/>
      <c r="E76" s="27"/>
      <c r="F76" s="27"/>
      <c r="G76" s="27"/>
      <c r="H76" s="27"/>
      <c r="I76" s="27"/>
    </row>
    <row r="77" spans="1:9">
      <c r="A77" s="26">
        <v>72</v>
      </c>
      <c r="B77" s="27"/>
      <c r="C77" s="27"/>
      <c r="D77" s="27"/>
      <c r="E77" s="27"/>
      <c r="F77" s="27"/>
      <c r="G77" s="27"/>
      <c r="H77" s="27"/>
      <c r="I77" s="27"/>
    </row>
    <row r="78" spans="1:9">
      <c r="A78" s="26">
        <v>73</v>
      </c>
      <c r="B78" s="27"/>
      <c r="C78" s="27"/>
      <c r="D78" s="27"/>
      <c r="E78" s="27"/>
      <c r="F78" s="27"/>
      <c r="G78" s="27"/>
      <c r="H78" s="27"/>
      <c r="I78" s="27"/>
    </row>
    <row r="79" spans="1:9">
      <c r="A79" s="26">
        <v>74</v>
      </c>
      <c r="B79" s="27"/>
      <c r="C79" s="27"/>
      <c r="D79" s="27"/>
      <c r="E79" s="27"/>
      <c r="F79" s="27"/>
      <c r="G79" s="27"/>
      <c r="H79" s="27"/>
      <c r="I79" s="27"/>
    </row>
    <row r="80" spans="1:9">
      <c r="A80" s="26">
        <v>75</v>
      </c>
      <c r="B80" s="27"/>
      <c r="C80" s="27"/>
      <c r="D80" s="27"/>
      <c r="E80" s="27"/>
      <c r="F80" s="27"/>
      <c r="G80" s="27"/>
      <c r="H80" s="27"/>
      <c r="I80" s="27"/>
    </row>
    <row r="81" spans="1:9">
      <c r="A81" s="26">
        <v>76</v>
      </c>
      <c r="B81" s="27"/>
      <c r="C81" s="27"/>
      <c r="D81" s="27"/>
      <c r="E81" s="27"/>
      <c r="F81" s="27"/>
      <c r="G81" s="27"/>
      <c r="H81" s="27"/>
      <c r="I81" s="27"/>
    </row>
    <row r="82" spans="1:9">
      <c r="A82" s="26">
        <v>77</v>
      </c>
      <c r="B82" s="27"/>
      <c r="C82" s="27"/>
      <c r="D82" s="27"/>
      <c r="E82" s="27"/>
      <c r="F82" s="27"/>
      <c r="G82" s="27"/>
      <c r="H82" s="27"/>
      <c r="I82" s="27"/>
    </row>
    <row r="83" spans="1:9">
      <c r="A83" s="26">
        <v>78</v>
      </c>
      <c r="B83" s="27"/>
      <c r="C83" s="27"/>
      <c r="D83" s="27"/>
      <c r="E83" s="27"/>
      <c r="F83" s="27"/>
      <c r="G83" s="27"/>
      <c r="H83" s="27"/>
      <c r="I83" s="27"/>
    </row>
    <row r="84" spans="1:9">
      <c r="A84" s="26">
        <v>79</v>
      </c>
      <c r="B84" s="27"/>
      <c r="C84" s="27"/>
      <c r="D84" s="27"/>
      <c r="E84" s="27"/>
      <c r="F84" s="27"/>
      <c r="G84" s="27"/>
      <c r="H84" s="27"/>
      <c r="I84" s="27"/>
    </row>
    <row r="85" spans="1:9">
      <c r="A85" s="26">
        <v>80</v>
      </c>
      <c r="B85" s="27"/>
      <c r="C85" s="27"/>
      <c r="D85" s="27"/>
      <c r="E85" s="27"/>
      <c r="F85" s="27"/>
      <c r="G85" s="27"/>
      <c r="H85" s="27"/>
      <c r="I85" s="27"/>
    </row>
    <row r="86" spans="1:9">
      <c r="A86" s="26">
        <v>81</v>
      </c>
      <c r="B86" s="27"/>
      <c r="C86" s="27"/>
      <c r="D86" s="27"/>
      <c r="E86" s="27"/>
      <c r="F86" s="27"/>
      <c r="G86" s="27"/>
      <c r="H86" s="27"/>
      <c r="I86" s="27"/>
    </row>
    <row r="87" spans="1:9">
      <c r="A87" s="26">
        <v>82</v>
      </c>
      <c r="B87" s="27"/>
      <c r="C87" s="27"/>
      <c r="D87" s="27"/>
      <c r="E87" s="27"/>
      <c r="F87" s="27"/>
      <c r="G87" s="27"/>
      <c r="H87" s="27"/>
      <c r="I87" s="27"/>
    </row>
    <row r="88" spans="1:9">
      <c r="A88" s="26">
        <v>83</v>
      </c>
      <c r="B88" s="27"/>
      <c r="C88" s="27"/>
      <c r="D88" s="27"/>
      <c r="E88" s="27"/>
      <c r="F88" s="27"/>
      <c r="G88" s="27"/>
      <c r="H88" s="27"/>
      <c r="I88" s="27"/>
    </row>
    <row r="89" spans="1:9">
      <c r="A89" s="26">
        <v>84</v>
      </c>
      <c r="B89" s="27"/>
      <c r="C89" s="27"/>
      <c r="D89" s="27"/>
      <c r="E89" s="27"/>
      <c r="F89" s="27"/>
      <c r="G89" s="27"/>
      <c r="H89" s="27"/>
      <c r="I89" s="27"/>
    </row>
    <row r="90" spans="1:9">
      <c r="A90" s="26">
        <v>85</v>
      </c>
      <c r="B90" s="27"/>
      <c r="C90" s="27"/>
      <c r="D90" s="27"/>
      <c r="E90" s="27"/>
      <c r="F90" s="27"/>
      <c r="G90" s="27"/>
      <c r="H90" s="27"/>
      <c r="I90" s="27"/>
    </row>
    <row r="91" spans="1:9">
      <c r="A91" s="26">
        <v>86</v>
      </c>
      <c r="B91" s="27"/>
      <c r="C91" s="27"/>
      <c r="D91" s="27"/>
      <c r="E91" s="27"/>
      <c r="F91" s="27"/>
      <c r="G91" s="27"/>
      <c r="H91" s="27"/>
      <c r="I91" s="27"/>
    </row>
    <row r="92" spans="1:9">
      <c r="A92" s="26">
        <v>87</v>
      </c>
      <c r="B92" s="27"/>
      <c r="C92" s="27"/>
      <c r="D92" s="27"/>
      <c r="E92" s="27"/>
      <c r="F92" s="27"/>
      <c r="G92" s="27"/>
      <c r="H92" s="27"/>
      <c r="I92" s="27"/>
    </row>
    <row r="93" spans="1:9">
      <c r="A93" s="26">
        <v>88</v>
      </c>
      <c r="B93" s="27"/>
      <c r="C93" s="27"/>
      <c r="D93" s="27"/>
      <c r="E93" s="27"/>
      <c r="F93" s="27"/>
      <c r="G93" s="27"/>
      <c r="H93" s="27"/>
      <c r="I93" s="27"/>
    </row>
    <row r="94" spans="1:9">
      <c r="A94" s="26">
        <v>89</v>
      </c>
      <c r="B94" s="27"/>
      <c r="C94" s="27"/>
      <c r="D94" s="27"/>
      <c r="E94" s="27"/>
      <c r="F94" s="27"/>
      <c r="G94" s="27"/>
      <c r="H94" s="27"/>
      <c r="I94" s="27"/>
    </row>
    <row r="95" spans="1:9">
      <c r="A95" s="26">
        <v>90</v>
      </c>
      <c r="B95" s="27"/>
      <c r="C95" s="27"/>
      <c r="D95" s="27"/>
      <c r="E95" s="27"/>
      <c r="F95" s="27"/>
      <c r="G95" s="27"/>
      <c r="H95" s="27"/>
      <c r="I95" s="27"/>
    </row>
    <row r="96" spans="1:9">
      <c r="A96" s="26">
        <v>91</v>
      </c>
      <c r="B96" s="27"/>
      <c r="C96" s="27"/>
      <c r="D96" s="27"/>
      <c r="E96" s="27"/>
      <c r="F96" s="27"/>
      <c r="G96" s="27"/>
      <c r="H96" s="27"/>
      <c r="I96" s="27"/>
    </row>
    <row r="97" spans="1:9">
      <c r="A97" s="26">
        <v>92</v>
      </c>
      <c r="B97" s="27"/>
      <c r="C97" s="27"/>
      <c r="D97" s="27"/>
      <c r="E97" s="27"/>
      <c r="F97" s="27"/>
      <c r="G97" s="27"/>
      <c r="H97" s="27"/>
      <c r="I97" s="27"/>
    </row>
    <row r="98" spans="1:9">
      <c r="A98" s="26">
        <v>93</v>
      </c>
      <c r="B98" s="27"/>
      <c r="C98" s="27"/>
      <c r="D98" s="27"/>
      <c r="E98" s="27"/>
      <c r="F98" s="27"/>
      <c r="G98" s="27"/>
      <c r="H98" s="27"/>
      <c r="I98" s="27"/>
    </row>
    <row r="99" spans="1:9">
      <c r="A99" s="26">
        <v>94</v>
      </c>
      <c r="B99" s="27"/>
      <c r="C99" s="27"/>
      <c r="D99" s="27"/>
      <c r="E99" s="27"/>
      <c r="F99" s="27"/>
      <c r="G99" s="27"/>
      <c r="H99" s="27"/>
      <c r="I99" s="27"/>
    </row>
    <row r="100" spans="1:9">
      <c r="A100" s="26">
        <v>95</v>
      </c>
      <c r="B100" s="27"/>
      <c r="C100" s="27"/>
      <c r="D100" s="27"/>
      <c r="E100" s="27"/>
      <c r="F100" s="27"/>
      <c r="G100" s="27"/>
      <c r="H100" s="27"/>
      <c r="I100" s="27"/>
    </row>
    <row r="101" spans="1:9">
      <c r="A101" s="26">
        <v>96</v>
      </c>
      <c r="B101" s="27"/>
      <c r="C101" s="27"/>
      <c r="D101" s="27"/>
      <c r="E101" s="27"/>
      <c r="F101" s="27"/>
      <c r="G101" s="27"/>
      <c r="H101" s="27"/>
      <c r="I101" s="27"/>
    </row>
    <row r="102" spans="1:9">
      <c r="A102" s="26">
        <v>97</v>
      </c>
      <c r="B102" s="27"/>
      <c r="C102" s="27"/>
      <c r="D102" s="27"/>
      <c r="E102" s="27"/>
      <c r="F102" s="27"/>
      <c r="G102" s="27"/>
      <c r="H102" s="27"/>
      <c r="I102" s="27"/>
    </row>
    <row r="103" spans="1:9">
      <c r="A103" s="26">
        <v>98</v>
      </c>
      <c r="B103" s="27"/>
      <c r="C103" s="27"/>
      <c r="D103" s="27"/>
      <c r="E103" s="27"/>
      <c r="F103" s="27"/>
      <c r="G103" s="27"/>
      <c r="H103" s="27"/>
      <c r="I103" s="27"/>
    </row>
    <row r="104" spans="1:9">
      <c r="A104" s="26">
        <v>99</v>
      </c>
      <c r="B104" s="27"/>
      <c r="C104" s="27"/>
      <c r="D104" s="27"/>
      <c r="E104" s="27"/>
      <c r="F104" s="27"/>
      <c r="G104" s="27"/>
      <c r="H104" s="27"/>
      <c r="I104" s="27"/>
    </row>
    <row r="105" spans="1:9">
      <c r="A105" s="26">
        <v>100</v>
      </c>
      <c r="B105" s="27"/>
      <c r="C105" s="27"/>
      <c r="D105" s="27"/>
      <c r="E105" s="27"/>
      <c r="F105" s="27"/>
      <c r="G105" s="27"/>
      <c r="H105" s="27"/>
      <c r="I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61"/>
  <sheetViews>
    <sheetView showGridLines="0" view="pageBreakPreview" topLeftCell="A34"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'MPS(input)'!K1</f>
        <v>Monitoring Spreadsheet: JCM_TH_TVER-01-03_ver01.0</v>
      </c>
    </row>
    <row r="2" spans="1:11" ht="18" customHeight="1">
      <c r="I2" s="9" t="str">
        <f>'MPS(input)'!K2</f>
        <v>Reference Number:</v>
      </c>
    </row>
    <row r="3" spans="1:11" ht="27.75" customHeight="1">
      <c r="A3" s="137" t="s">
        <v>51</v>
      </c>
      <c r="B3" s="137"/>
      <c r="C3" s="137"/>
      <c r="D3" s="137"/>
      <c r="E3" s="137"/>
      <c r="F3" s="137"/>
      <c r="G3" s="137"/>
      <c r="H3" s="137"/>
      <c r="I3" s="137"/>
    </row>
    <row r="4" spans="1:11" ht="11.25" customHeight="1"/>
    <row r="5" spans="1:11" ht="18.75" customHeight="1">
      <c r="A5" s="42" t="s">
        <v>2</v>
      </c>
      <c r="B5" s="38"/>
      <c r="C5" s="38"/>
      <c r="D5" s="38"/>
      <c r="E5" s="37"/>
      <c r="F5" s="39" t="s">
        <v>6</v>
      </c>
      <c r="G5" s="47" t="s">
        <v>0</v>
      </c>
      <c r="H5" s="39" t="s">
        <v>1</v>
      </c>
      <c r="I5" s="40" t="s">
        <v>7</v>
      </c>
    </row>
    <row r="6" spans="1:11" ht="18.75" customHeight="1">
      <c r="A6" s="44"/>
      <c r="B6" s="135" t="s">
        <v>207</v>
      </c>
      <c r="C6" s="135"/>
      <c r="D6" s="135"/>
      <c r="E6" s="135"/>
      <c r="F6" s="29" t="s">
        <v>52</v>
      </c>
      <c r="G6" s="110" t="e">
        <f>G10-G20-G38</f>
        <v>#DIV/0!</v>
      </c>
      <c r="H6" s="100" t="s">
        <v>60</v>
      </c>
      <c r="I6" s="41" t="s">
        <v>41</v>
      </c>
    </row>
    <row r="7" spans="1:11" ht="18.75" customHeight="1">
      <c r="A7" s="42" t="s">
        <v>3</v>
      </c>
      <c r="B7" s="38"/>
      <c r="C7" s="38"/>
      <c r="D7" s="38"/>
      <c r="E7" s="37"/>
      <c r="F7" s="37"/>
      <c r="G7" s="31"/>
      <c r="H7" s="37"/>
      <c r="I7" s="39"/>
      <c r="J7" s="20"/>
      <c r="K7" s="20"/>
    </row>
    <row r="8" spans="1:11" ht="33.450000000000003" customHeight="1">
      <c r="A8" s="44"/>
      <c r="B8" s="135" t="s">
        <v>123</v>
      </c>
      <c r="C8" s="135"/>
      <c r="D8" s="135"/>
      <c r="E8" s="135"/>
      <c r="F8" s="41" t="s">
        <v>124</v>
      </c>
      <c r="G8" s="99">
        <f>F40</f>
        <v>56100</v>
      </c>
      <c r="H8" s="35" t="s">
        <v>125</v>
      </c>
      <c r="I8" s="41" t="s">
        <v>127</v>
      </c>
    </row>
    <row r="9" spans="1:11" ht="18.75" customHeight="1" thickBot="1">
      <c r="A9" s="42" t="s">
        <v>4</v>
      </c>
      <c r="B9" s="37"/>
      <c r="C9" s="38"/>
      <c r="D9" s="39"/>
      <c r="E9" s="39"/>
      <c r="F9" s="39"/>
      <c r="G9" s="42"/>
      <c r="H9" s="37"/>
      <c r="I9" s="39"/>
    </row>
    <row r="10" spans="1:11" ht="18.75" customHeight="1" thickBot="1">
      <c r="A10" s="43"/>
      <c r="B10" s="134" t="s">
        <v>208</v>
      </c>
      <c r="C10" s="135"/>
      <c r="D10" s="135"/>
      <c r="E10" s="135"/>
      <c r="F10" s="29" t="s">
        <v>53</v>
      </c>
      <c r="G10" s="54" t="e">
        <f>G11</f>
        <v>#DIV/0!</v>
      </c>
      <c r="H10" s="30" t="s">
        <v>60</v>
      </c>
      <c r="I10" s="41" t="s">
        <v>209</v>
      </c>
    </row>
    <row r="11" spans="1:11" ht="36" customHeight="1">
      <c r="A11" s="43"/>
      <c r="B11" s="45"/>
      <c r="C11" s="138" t="s">
        <v>210</v>
      </c>
      <c r="D11" s="138"/>
      <c r="E11" s="138"/>
      <c r="F11" s="41" t="s">
        <v>39</v>
      </c>
      <c r="G11" s="98" t="e">
        <f>G12</f>
        <v>#DIV/0!</v>
      </c>
      <c r="H11" s="100" t="s">
        <v>36</v>
      </c>
      <c r="I11" s="123" t="s">
        <v>211</v>
      </c>
    </row>
    <row r="12" spans="1:11" ht="36" customHeight="1">
      <c r="A12" s="43"/>
      <c r="B12" s="45"/>
      <c r="C12" s="138" t="s">
        <v>157</v>
      </c>
      <c r="D12" s="138"/>
      <c r="E12" s="138"/>
      <c r="F12" s="41" t="s">
        <v>39</v>
      </c>
      <c r="G12" s="98" t="e">
        <f>((G15+(G13*G14))/G17)*G16</f>
        <v>#DIV/0!</v>
      </c>
      <c r="H12" s="100" t="s">
        <v>36</v>
      </c>
      <c r="I12" s="123" t="s">
        <v>158</v>
      </c>
    </row>
    <row r="13" spans="1:11" ht="36" customHeight="1">
      <c r="A13" s="43"/>
      <c r="B13" s="45"/>
      <c r="C13" s="138" t="s">
        <v>137</v>
      </c>
      <c r="D13" s="138"/>
      <c r="E13" s="138"/>
      <c r="F13" s="41" t="s">
        <v>39</v>
      </c>
      <c r="G13" s="98" t="e">
        <f>'MPS(input)'!E10</f>
        <v>#DIV/0!</v>
      </c>
      <c r="H13" s="100" t="s">
        <v>36</v>
      </c>
      <c r="I13" s="108" t="s">
        <v>159</v>
      </c>
    </row>
    <row r="14" spans="1:11" ht="36" customHeight="1">
      <c r="A14" s="44"/>
      <c r="B14" s="46"/>
      <c r="C14" s="139" t="s">
        <v>93</v>
      </c>
      <c r="D14" s="139"/>
      <c r="E14" s="139"/>
      <c r="F14" s="29" t="s">
        <v>52</v>
      </c>
      <c r="G14" s="98">
        <v>3.6</v>
      </c>
      <c r="H14" s="36"/>
      <c r="I14" s="75"/>
    </row>
    <row r="15" spans="1:11" ht="36" customHeight="1">
      <c r="A15" s="43"/>
      <c r="B15" s="70"/>
      <c r="C15" s="138" t="s">
        <v>138</v>
      </c>
      <c r="D15" s="138"/>
      <c r="E15" s="138"/>
      <c r="F15" s="30" t="s">
        <v>81</v>
      </c>
      <c r="G15" s="69" t="e">
        <f>'MPS(input)'!E9</f>
        <v>#DIV/0!</v>
      </c>
      <c r="H15" s="74" t="s">
        <v>84</v>
      </c>
      <c r="I15" s="123" t="s">
        <v>91</v>
      </c>
    </row>
    <row r="16" spans="1:11" ht="36" customHeight="1">
      <c r="A16" s="43"/>
      <c r="B16" s="70"/>
      <c r="C16" s="71" t="s">
        <v>97</v>
      </c>
      <c r="D16" s="72"/>
      <c r="E16" s="73"/>
      <c r="F16" s="41" t="s">
        <v>124</v>
      </c>
      <c r="G16" s="76">
        <v>56100</v>
      </c>
      <c r="H16" s="74" t="s">
        <v>83</v>
      </c>
      <c r="I16" s="123" t="s">
        <v>82</v>
      </c>
    </row>
    <row r="17" spans="1:10" ht="36" customHeight="1">
      <c r="A17" s="43"/>
      <c r="B17" s="70"/>
      <c r="C17" s="71" t="s">
        <v>94</v>
      </c>
      <c r="D17" s="72"/>
      <c r="E17" s="73"/>
      <c r="F17" s="29" t="s">
        <v>81</v>
      </c>
      <c r="G17" s="120" t="e">
        <f>'MPS(input)'!E11</f>
        <v>#DIV/0!</v>
      </c>
      <c r="H17" s="119" t="s">
        <v>95</v>
      </c>
      <c r="I17" s="114" t="s">
        <v>96</v>
      </c>
    </row>
    <row r="18" spans="1:10" ht="127.8" customHeight="1">
      <c r="C18" s="8"/>
      <c r="D18" s="8"/>
      <c r="E18" s="8"/>
      <c r="F18" s="2"/>
      <c r="G18" s="104"/>
      <c r="H18" s="105"/>
    </row>
    <row r="19" spans="1:10" ht="18.75" customHeight="1" thickBot="1">
      <c r="A19" s="42" t="s">
        <v>5</v>
      </c>
      <c r="B19" s="38"/>
      <c r="C19" s="44"/>
      <c r="D19" s="44"/>
      <c r="E19" s="37"/>
      <c r="F19" s="39"/>
      <c r="G19" s="42"/>
      <c r="H19" s="37"/>
      <c r="I19" s="39"/>
    </row>
    <row r="20" spans="1:10" ht="18.75" customHeight="1" thickBot="1">
      <c r="A20" s="44"/>
      <c r="B20" s="135" t="s">
        <v>47</v>
      </c>
      <c r="C20" s="135"/>
      <c r="D20" s="135"/>
      <c r="E20" s="135"/>
      <c r="F20" s="29"/>
      <c r="G20" s="54" t="e">
        <f>G21+G29+G22</f>
        <v>#DIV/0!</v>
      </c>
      <c r="H20" s="30" t="s">
        <v>60</v>
      </c>
      <c r="I20" s="78" t="s">
        <v>100</v>
      </c>
    </row>
    <row r="21" spans="1:10" ht="43.2" customHeight="1">
      <c r="C21" s="138" t="s">
        <v>141</v>
      </c>
      <c r="D21" s="138"/>
      <c r="E21" s="138"/>
      <c r="F21" s="102" t="s">
        <v>78</v>
      </c>
      <c r="G21" s="103">
        <v>0</v>
      </c>
      <c r="H21" s="101" t="s">
        <v>79</v>
      </c>
      <c r="I21" s="106" t="s">
        <v>130</v>
      </c>
      <c r="J21" s="106" t="s">
        <v>128</v>
      </c>
    </row>
    <row r="22" spans="1:10" ht="40.950000000000003" customHeight="1">
      <c r="C22" s="138" t="s">
        <v>142</v>
      </c>
      <c r="D22" s="138"/>
      <c r="E22" s="138"/>
      <c r="F22" s="102" t="s">
        <v>80</v>
      </c>
      <c r="G22" s="103">
        <v>0</v>
      </c>
      <c r="H22" s="101" t="s">
        <v>79</v>
      </c>
      <c r="I22" s="106" t="s">
        <v>131</v>
      </c>
      <c r="J22" s="106" t="s">
        <v>129</v>
      </c>
    </row>
    <row r="23" spans="1:10" s="2" customFormat="1">
      <c r="E23" s="1"/>
      <c r="F23" s="1"/>
      <c r="G23" s="1"/>
      <c r="H23" s="1"/>
    </row>
    <row r="24" spans="1:10" s="2" customFormat="1">
      <c r="E24" s="1"/>
      <c r="F24" s="1"/>
      <c r="G24" s="1"/>
      <c r="H24" s="1"/>
    </row>
    <row r="25" spans="1:10" s="2" customFormat="1" ht="18" customHeight="1">
      <c r="E25" s="1"/>
      <c r="F25" s="1"/>
      <c r="G25" s="1"/>
      <c r="H25" s="1"/>
    </row>
    <row r="26" spans="1:10" ht="18.75" customHeight="1">
      <c r="A26" s="43"/>
      <c r="B26" s="134" t="s">
        <v>226</v>
      </c>
      <c r="C26" s="135"/>
      <c r="D26" s="135"/>
      <c r="E26" s="135"/>
      <c r="F26" s="122"/>
      <c r="G26" s="121"/>
      <c r="H26" s="2"/>
    </row>
    <row r="27" spans="1:10" s="2" customFormat="1" ht="43.2" customHeight="1">
      <c r="C27" s="136" t="s">
        <v>212</v>
      </c>
      <c r="D27" s="136"/>
      <c r="E27" s="136"/>
      <c r="F27" s="136"/>
      <c r="G27" s="136"/>
      <c r="H27" s="136"/>
      <c r="I27" s="136"/>
    </row>
    <row r="28" spans="1:10" ht="18.75" customHeight="1">
      <c r="A28" s="43"/>
      <c r="B28" s="134" t="s">
        <v>227</v>
      </c>
      <c r="C28" s="135"/>
      <c r="D28" s="135"/>
      <c r="E28" s="135"/>
      <c r="F28" s="122"/>
      <c r="G28" s="121"/>
      <c r="H28" s="2"/>
    </row>
    <row r="29" spans="1:10" ht="42" customHeight="1">
      <c r="B29" s="8"/>
      <c r="C29" s="138" t="s">
        <v>139</v>
      </c>
      <c r="D29" s="138"/>
      <c r="E29" s="138"/>
      <c r="F29" s="41" t="s">
        <v>39</v>
      </c>
      <c r="G29" s="32" t="e">
        <f>G30*G31*(1+G32)</f>
        <v>#DIV/0!</v>
      </c>
      <c r="H29" s="107" t="s">
        <v>79</v>
      </c>
      <c r="I29" s="102" t="s">
        <v>132</v>
      </c>
    </row>
    <row r="30" spans="1:10" ht="42" customHeight="1">
      <c r="B30" s="8"/>
      <c r="C30" s="138" t="s">
        <v>140</v>
      </c>
      <c r="D30" s="138"/>
      <c r="E30" s="138"/>
      <c r="F30" s="41" t="s">
        <v>39</v>
      </c>
      <c r="G30" s="32" t="e">
        <f>'MPS(input)'!E24</f>
        <v>#DIV/0!</v>
      </c>
      <c r="H30" s="36" t="s">
        <v>104</v>
      </c>
      <c r="I30" s="2" t="s">
        <v>102</v>
      </c>
    </row>
    <row r="31" spans="1:10" ht="40.950000000000003" customHeight="1">
      <c r="C31" s="138" t="s">
        <v>136</v>
      </c>
      <c r="D31" s="138"/>
      <c r="E31" s="138"/>
      <c r="F31" s="41" t="s">
        <v>39</v>
      </c>
      <c r="G31" s="77" t="e">
        <f>'MPS(input)'!E26</f>
        <v>#DIV/0!</v>
      </c>
      <c r="H31" s="36" t="s">
        <v>61</v>
      </c>
      <c r="I31" s="78" t="s">
        <v>90</v>
      </c>
    </row>
    <row r="32" spans="1:10" ht="40.950000000000003" customHeight="1">
      <c r="C32" s="138" t="s">
        <v>135</v>
      </c>
      <c r="D32" s="138"/>
      <c r="E32" s="138"/>
      <c r="F32" s="41" t="s">
        <v>39</v>
      </c>
      <c r="G32" s="32" t="e">
        <f>'MPS(input)'!E25</f>
        <v>#DIV/0!</v>
      </c>
      <c r="H32" s="74" t="s">
        <v>215</v>
      </c>
      <c r="I32" s="79" t="s">
        <v>92</v>
      </c>
    </row>
    <row r="33" spans="1:10" ht="40.950000000000003" customHeight="1">
      <c r="C33" s="8"/>
      <c r="D33" s="8"/>
      <c r="E33" s="8"/>
      <c r="F33" s="2"/>
      <c r="G33" s="104"/>
      <c r="H33" s="105"/>
    </row>
    <row r="34" spans="1:10" ht="24" customHeight="1">
      <c r="C34" s="8"/>
      <c r="D34" s="8"/>
      <c r="E34" s="8"/>
      <c r="F34" s="2"/>
      <c r="G34" s="104"/>
      <c r="H34" s="105"/>
    </row>
    <row r="35" spans="1:10" ht="18.75" customHeight="1">
      <c r="A35" s="43"/>
      <c r="B35" s="134" t="s">
        <v>228</v>
      </c>
      <c r="C35" s="135"/>
      <c r="D35" s="135"/>
      <c r="E35" s="135"/>
      <c r="F35" s="122"/>
      <c r="G35" s="121"/>
      <c r="H35" s="2"/>
    </row>
    <row r="36" spans="1:10" s="2" customFormat="1" ht="43.2" customHeight="1">
      <c r="C36" s="136" t="s">
        <v>229</v>
      </c>
      <c r="D36" s="136"/>
      <c r="E36" s="136"/>
      <c r="F36" s="136"/>
      <c r="G36" s="136"/>
      <c r="H36" s="136"/>
      <c r="I36" s="136"/>
    </row>
    <row r="37" spans="1:10" ht="18.75" customHeight="1">
      <c r="A37" s="42" t="s">
        <v>143</v>
      </c>
      <c r="B37" s="38"/>
      <c r="C37" s="44"/>
      <c r="D37" s="44"/>
      <c r="E37" s="37"/>
      <c r="F37" s="47"/>
      <c r="G37" s="42"/>
      <c r="H37" s="42"/>
      <c r="I37" s="47"/>
    </row>
    <row r="38" spans="1:10" ht="36.6" customHeight="1">
      <c r="A38" s="44"/>
      <c r="B38" s="135" t="s">
        <v>144</v>
      </c>
      <c r="C38" s="135"/>
      <c r="D38" s="135"/>
      <c r="E38" s="140"/>
      <c r="F38" s="102" t="s">
        <v>80</v>
      </c>
      <c r="G38" s="103">
        <v>0</v>
      </c>
      <c r="H38" s="101" t="s">
        <v>79</v>
      </c>
      <c r="I38" s="106" t="s">
        <v>145</v>
      </c>
      <c r="J38" s="106" t="s">
        <v>129</v>
      </c>
    </row>
    <row r="39" spans="1:10" ht="21.75" customHeight="1">
      <c r="E39" s="1" t="s">
        <v>8</v>
      </c>
    </row>
    <row r="40" spans="1:10" ht="36" customHeight="1">
      <c r="E40" s="28" t="s">
        <v>97</v>
      </c>
      <c r="F40" s="97">
        <v>56100</v>
      </c>
      <c r="G40" s="14" t="s">
        <v>126</v>
      </c>
      <c r="H40" s="2"/>
    </row>
    <row r="41" spans="1:10" s="2" customFormat="1">
      <c r="E41" s="1"/>
      <c r="F41" s="1"/>
      <c r="G41" s="1"/>
      <c r="H41" s="1"/>
    </row>
    <row r="44" spans="1:10">
      <c r="I44" s="9">
        <f>'MPS(input)'!K35</f>
        <v>0</v>
      </c>
    </row>
    <row r="45" spans="1:10">
      <c r="I45" s="9">
        <f>'MPS(input)'!K36</f>
        <v>0</v>
      </c>
    </row>
    <row r="46" spans="1:10" ht="15.6">
      <c r="A46" s="137" t="s">
        <v>51</v>
      </c>
      <c r="B46" s="137"/>
      <c r="C46" s="137"/>
      <c r="D46" s="137"/>
      <c r="E46" s="137"/>
      <c r="F46" s="137"/>
      <c r="G46" s="137"/>
      <c r="H46" s="137"/>
      <c r="I46" s="137"/>
    </row>
    <row r="48" spans="1:10" ht="14.4" thickBot="1">
      <c r="A48" s="42" t="s">
        <v>2</v>
      </c>
      <c r="B48" s="38"/>
      <c r="C48" s="38"/>
      <c r="D48" s="38"/>
      <c r="E48" s="37"/>
      <c r="F48" s="39" t="s">
        <v>6</v>
      </c>
      <c r="G48" s="47" t="s">
        <v>0</v>
      </c>
      <c r="H48" s="39" t="s">
        <v>1</v>
      </c>
      <c r="I48" s="40" t="s">
        <v>7</v>
      </c>
    </row>
    <row r="49" spans="1:9" ht="16.8" thickBot="1">
      <c r="A49" s="44"/>
      <c r="B49" s="135" t="s">
        <v>40</v>
      </c>
      <c r="C49" s="135"/>
      <c r="D49" s="135"/>
      <c r="E49" s="135"/>
      <c r="F49" s="29" t="s">
        <v>52</v>
      </c>
      <c r="G49" s="54">
        <f>G53-G57</f>
        <v>0</v>
      </c>
      <c r="H49" s="30" t="s">
        <v>60</v>
      </c>
      <c r="I49" s="41" t="s">
        <v>41</v>
      </c>
    </row>
    <row r="50" spans="1:9">
      <c r="A50" s="42" t="s">
        <v>3</v>
      </c>
      <c r="B50" s="38"/>
      <c r="C50" s="38"/>
      <c r="D50" s="38"/>
      <c r="E50" s="37"/>
      <c r="F50" s="37"/>
      <c r="G50" s="31"/>
      <c r="H50" s="37"/>
      <c r="I50" s="39"/>
    </row>
    <row r="51" spans="1:9" ht="16.2">
      <c r="A51" s="44"/>
      <c r="B51" s="135" t="s">
        <v>55</v>
      </c>
      <c r="C51" s="135"/>
      <c r="D51" s="135"/>
      <c r="E51" s="135"/>
      <c r="F51" s="41" t="s">
        <v>39</v>
      </c>
      <c r="G51" s="52">
        <f>F60</f>
        <v>0.30499999999999999</v>
      </c>
      <c r="H51" s="35" t="s">
        <v>61</v>
      </c>
      <c r="I51" s="41" t="s">
        <v>42</v>
      </c>
    </row>
    <row r="52" spans="1:9" ht="14.4" thickBot="1">
      <c r="A52" s="42" t="s">
        <v>4</v>
      </c>
      <c r="B52" s="37"/>
      <c r="C52" s="38"/>
      <c r="D52" s="39"/>
      <c r="E52" s="39"/>
      <c r="F52" s="39"/>
      <c r="G52" s="42"/>
      <c r="H52" s="37"/>
      <c r="I52" s="39"/>
    </row>
    <row r="53" spans="1:9" ht="16.8" thickBot="1">
      <c r="A53" s="43"/>
      <c r="B53" s="134" t="s">
        <v>43</v>
      </c>
      <c r="C53" s="135"/>
      <c r="D53" s="135"/>
      <c r="E53" s="135"/>
      <c r="F53" s="29" t="s">
        <v>52</v>
      </c>
      <c r="G53" s="54">
        <f>G54*G55</f>
        <v>0</v>
      </c>
      <c r="H53" s="30" t="s">
        <v>60</v>
      </c>
      <c r="I53" s="41" t="s">
        <v>44</v>
      </c>
    </row>
    <row r="54" spans="1:9" ht="26.4" customHeight="1">
      <c r="A54" s="43"/>
      <c r="B54" s="45"/>
      <c r="C54" s="138" t="s">
        <v>45</v>
      </c>
      <c r="D54" s="138"/>
      <c r="E54" s="138"/>
      <c r="F54" s="41" t="s">
        <v>39</v>
      </c>
      <c r="G54" s="53">
        <f>'MPS(input)'!E42</f>
        <v>0</v>
      </c>
      <c r="H54" s="34" t="s">
        <v>36</v>
      </c>
      <c r="I54" s="41" t="s">
        <v>46</v>
      </c>
    </row>
    <row r="55" spans="1:9" ht="16.2">
      <c r="A55" s="44"/>
      <c r="B55" s="46"/>
      <c r="C55" s="138" t="s">
        <v>55</v>
      </c>
      <c r="D55" s="138"/>
      <c r="E55" s="138"/>
      <c r="F55" s="41" t="s">
        <v>39</v>
      </c>
      <c r="G55" s="32">
        <f>F60</f>
        <v>0.30499999999999999</v>
      </c>
      <c r="H55" s="36" t="s">
        <v>61</v>
      </c>
      <c r="I55" s="13" t="s">
        <v>42</v>
      </c>
    </row>
    <row r="56" spans="1:9" ht="14.4" thickBot="1">
      <c r="A56" s="42" t="s">
        <v>5</v>
      </c>
      <c r="B56" s="38"/>
      <c r="C56" s="38"/>
      <c r="D56" s="38"/>
      <c r="E56" s="37"/>
      <c r="F56" s="39"/>
      <c r="G56" s="42"/>
      <c r="H56" s="37"/>
      <c r="I56" s="39"/>
    </row>
    <row r="57" spans="1:9" ht="16.8" thickBot="1">
      <c r="A57" s="44"/>
      <c r="B57" s="135" t="s">
        <v>47</v>
      </c>
      <c r="C57" s="135"/>
      <c r="D57" s="135"/>
      <c r="E57" s="135"/>
      <c r="F57" s="29" t="s">
        <v>52</v>
      </c>
      <c r="G57" s="54">
        <v>0</v>
      </c>
      <c r="H57" s="30" t="s">
        <v>60</v>
      </c>
      <c r="I57" s="41" t="s">
        <v>48</v>
      </c>
    </row>
    <row r="58" spans="1:9">
      <c r="F58" s="5"/>
      <c r="G58" s="4"/>
      <c r="H58" s="4"/>
    </row>
    <row r="59" spans="1:9">
      <c r="E59" s="1" t="s">
        <v>8</v>
      </c>
    </row>
    <row r="60" spans="1:9" ht="30">
      <c r="E60" s="28" t="s">
        <v>55</v>
      </c>
      <c r="F60" s="55">
        <v>0.30499999999999999</v>
      </c>
      <c r="G60" s="14" t="s">
        <v>61</v>
      </c>
      <c r="H60" s="2"/>
    </row>
    <row r="61" spans="1:9">
      <c r="A61" s="2"/>
      <c r="B61" s="2"/>
      <c r="C61" s="2"/>
      <c r="D61" s="2"/>
    </row>
  </sheetData>
  <mergeCells count="29">
    <mergeCell ref="C11:E11"/>
    <mergeCell ref="C21:E21"/>
    <mergeCell ref="C22:E22"/>
    <mergeCell ref="B26:E26"/>
    <mergeCell ref="C27:I27"/>
    <mergeCell ref="A3:I3"/>
    <mergeCell ref="B6:E6"/>
    <mergeCell ref="B8:E8"/>
    <mergeCell ref="B10:E10"/>
    <mergeCell ref="C55:E55"/>
    <mergeCell ref="C30:E30"/>
    <mergeCell ref="C31:E31"/>
    <mergeCell ref="C32:E32"/>
    <mergeCell ref="C13:E13"/>
    <mergeCell ref="C14:E14"/>
    <mergeCell ref="B20:E20"/>
    <mergeCell ref="C29:E29"/>
    <mergeCell ref="B38:E38"/>
    <mergeCell ref="C15:E15"/>
    <mergeCell ref="C12:E12"/>
    <mergeCell ref="B28:E28"/>
    <mergeCell ref="B35:E35"/>
    <mergeCell ref="C36:I36"/>
    <mergeCell ref="B57:E57"/>
    <mergeCell ref="A46:I46"/>
    <mergeCell ref="B49:E49"/>
    <mergeCell ref="B51:E51"/>
    <mergeCell ref="B53:E53"/>
    <mergeCell ref="C54:E54"/>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topLeftCell="A5"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JCM_TH_TVER-01-03_ver01.0</v>
      </c>
    </row>
    <row r="2" spans="1:3" ht="18" customHeight="1">
      <c r="C2" s="50" t="str">
        <f>'MPS(input)'!K2</f>
        <v>Reference Number:</v>
      </c>
    </row>
    <row r="3" spans="1:3" ht="24.75" customHeight="1">
      <c r="A3" s="141" t="s">
        <v>56</v>
      </c>
      <c r="B3" s="141"/>
      <c r="C3" s="141"/>
    </row>
    <row r="5" spans="1:3" ht="21" customHeight="1">
      <c r="B5" s="49" t="s">
        <v>57</v>
      </c>
      <c r="C5" s="49" t="s">
        <v>58</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BEAA-F306-41C2-A002-CF270064E353}">
  <sheetPr>
    <tabColor theme="9" tint="-0.249977111117893"/>
    <pageSetUpPr fitToPage="1"/>
  </sheetPr>
  <dimension ref="A1:K49"/>
  <sheetViews>
    <sheetView showGridLines="0" view="pageBreakPreview" topLeftCell="E1" zoomScaleNormal="60" zoomScaleSheetLayoutView="100" workbookViewId="0">
      <selection activeCell="K2" sqref="K2"/>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JCM_TH_TVER-01-03_ver01.0</v>
      </c>
    </row>
    <row r="2" spans="1:11" ht="18" customHeight="1">
      <c r="K2" s="9" t="s">
        <v>59</v>
      </c>
    </row>
    <row r="3" spans="1:11" ht="27.75" customHeight="1">
      <c r="A3" s="18" t="s">
        <v>156</v>
      </c>
      <c r="B3" s="10"/>
      <c r="C3" s="10"/>
      <c r="D3" s="10"/>
      <c r="E3" s="10"/>
      <c r="F3" s="10"/>
      <c r="G3" s="10"/>
      <c r="H3" s="10"/>
      <c r="I3" s="10"/>
      <c r="J3" s="10"/>
      <c r="K3" s="11"/>
    </row>
    <row r="5" spans="1:11" ht="15" customHeight="1">
      <c r="A5" s="3" t="s">
        <v>106</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117" customHeight="1">
      <c r="B9" s="22" t="s">
        <v>35</v>
      </c>
      <c r="C9" s="23" t="s">
        <v>150</v>
      </c>
      <c r="D9" s="24" t="s">
        <v>230</v>
      </c>
      <c r="E9" s="33" t="e">
        <f>AVERAGE('MRS(input_separate) '!B6:B17)</f>
        <v>#DIV/0!</v>
      </c>
      <c r="F9" s="23" t="s">
        <v>85</v>
      </c>
      <c r="G9" s="89" t="s">
        <v>33</v>
      </c>
      <c r="H9" s="89" t="s">
        <v>161</v>
      </c>
      <c r="I9" s="90" t="s">
        <v>160</v>
      </c>
      <c r="J9" s="89" t="s">
        <v>86</v>
      </c>
      <c r="K9" s="89" t="s">
        <v>52</v>
      </c>
    </row>
    <row r="10" spans="1:11" ht="65.400000000000006" customHeight="1">
      <c r="B10" s="68" t="s">
        <v>77</v>
      </c>
      <c r="C10" s="23" t="s">
        <v>162</v>
      </c>
      <c r="D10" s="24" t="s">
        <v>231</v>
      </c>
      <c r="E10" s="33" t="e">
        <f>AVERAGE('MRS(input_separate) '!C6:C17)</f>
        <v>#DIV/0!</v>
      </c>
      <c r="F10" s="23" t="s">
        <v>163</v>
      </c>
      <c r="G10" s="89" t="s">
        <v>33</v>
      </c>
      <c r="H10" s="89" t="s">
        <v>161</v>
      </c>
      <c r="I10" s="90" t="s">
        <v>88</v>
      </c>
      <c r="J10" s="89" t="s">
        <v>87</v>
      </c>
      <c r="K10" s="89" t="s">
        <v>52</v>
      </c>
    </row>
    <row r="11" spans="1:11" ht="199.95" customHeight="1">
      <c r="B11" s="82" t="s">
        <v>110</v>
      </c>
      <c r="C11" s="80" t="s">
        <v>149</v>
      </c>
      <c r="D11" s="83" t="s">
        <v>94</v>
      </c>
      <c r="E11" s="84" t="e">
        <f>AVERAGE('MRS(input_separate) '!D6:D17)</f>
        <v>#DIV/0!</v>
      </c>
      <c r="F11" s="80" t="s">
        <v>95</v>
      </c>
      <c r="G11" s="91" t="s">
        <v>111</v>
      </c>
      <c r="H11" s="91" t="s">
        <v>113</v>
      </c>
      <c r="I11" s="92" t="s">
        <v>148</v>
      </c>
      <c r="J11" s="91" t="s">
        <v>87</v>
      </c>
      <c r="K11" s="91" t="s">
        <v>52</v>
      </c>
    </row>
    <row r="12" spans="1:11" ht="292.8" customHeight="1">
      <c r="B12" s="85"/>
      <c r="C12" s="86"/>
      <c r="D12" s="87"/>
      <c r="E12" s="88"/>
      <c r="F12" s="86"/>
      <c r="G12" s="93"/>
      <c r="H12" s="93"/>
      <c r="I12" s="94" t="s">
        <v>114</v>
      </c>
      <c r="J12" s="93" t="s">
        <v>87</v>
      </c>
      <c r="K12" s="93" t="s">
        <v>52</v>
      </c>
    </row>
    <row r="13" spans="1:11" ht="84" customHeight="1">
      <c r="B13" s="68" t="s">
        <v>164</v>
      </c>
      <c r="C13" s="109" t="s">
        <v>166</v>
      </c>
      <c r="D13" s="24" t="s">
        <v>167</v>
      </c>
      <c r="E13" s="33" t="e">
        <f>AVERAGE('MRS(input_separate) '!E6:E17)</f>
        <v>#DIV/0!</v>
      </c>
      <c r="F13" s="23" t="s">
        <v>165</v>
      </c>
      <c r="G13" s="89" t="s">
        <v>33</v>
      </c>
      <c r="H13" s="89" t="s">
        <v>161</v>
      </c>
      <c r="I13" s="90" t="s">
        <v>168</v>
      </c>
      <c r="J13" s="89" t="s">
        <v>169</v>
      </c>
      <c r="K13" s="89" t="s">
        <v>52</v>
      </c>
    </row>
    <row r="14" spans="1:11" ht="91.8" customHeight="1">
      <c r="B14" s="68" t="s">
        <v>170</v>
      </c>
      <c r="C14" s="109" t="s">
        <v>171</v>
      </c>
      <c r="D14" s="24" t="s">
        <v>173</v>
      </c>
      <c r="E14" s="33" t="e">
        <f>AVERAGE('MRS(input_separate) '!F6:F17)</f>
        <v>#DIV/0!</v>
      </c>
      <c r="F14" s="23" t="s">
        <v>165</v>
      </c>
      <c r="G14" s="89" t="s">
        <v>33</v>
      </c>
      <c r="H14" s="89" t="s">
        <v>161</v>
      </c>
      <c r="I14" s="90" t="s">
        <v>172</v>
      </c>
      <c r="J14" s="89" t="s">
        <v>169</v>
      </c>
      <c r="K14" s="89" t="s">
        <v>52</v>
      </c>
    </row>
    <row r="15" spans="1:11" ht="115.2" customHeight="1">
      <c r="B15" s="67"/>
      <c r="D15" s="66"/>
      <c r="E15" s="66"/>
      <c r="F15" s="66"/>
      <c r="G15" s="66"/>
      <c r="H15" s="66"/>
    </row>
    <row r="16" spans="1:11" ht="15" customHeight="1">
      <c r="A16" s="3" t="s">
        <v>107</v>
      </c>
    </row>
    <row r="17" spans="1:11" ht="15" customHeight="1">
      <c r="B17" s="21" t="s">
        <v>10</v>
      </c>
      <c r="C17" s="128" t="s">
        <v>11</v>
      </c>
      <c r="D17" s="128"/>
      <c r="E17" s="21" t="s">
        <v>12</v>
      </c>
      <c r="F17" s="21" t="s">
        <v>13</v>
      </c>
      <c r="G17" s="128" t="s">
        <v>14</v>
      </c>
      <c r="H17" s="128"/>
      <c r="I17" s="128"/>
      <c r="J17" s="128" t="s">
        <v>15</v>
      </c>
      <c r="K17" s="128"/>
    </row>
    <row r="18" spans="1:11" ht="34.5" customHeight="1">
      <c r="B18" s="95" t="s">
        <v>21</v>
      </c>
      <c r="C18" s="129" t="s">
        <v>22</v>
      </c>
      <c r="D18" s="129"/>
      <c r="E18" s="95" t="s">
        <v>23</v>
      </c>
      <c r="F18" s="95" t="s">
        <v>1</v>
      </c>
      <c r="G18" s="128" t="s">
        <v>98</v>
      </c>
      <c r="H18" s="128"/>
      <c r="I18" s="128"/>
      <c r="J18" s="128" t="s">
        <v>29</v>
      </c>
      <c r="K18" s="128"/>
    </row>
    <row r="19" spans="1:11" ht="57" customHeight="1">
      <c r="B19" s="81" t="s">
        <v>109</v>
      </c>
      <c r="C19" s="124" t="s">
        <v>97</v>
      </c>
      <c r="D19" s="124"/>
      <c r="E19" s="96">
        <v>56100</v>
      </c>
      <c r="F19" s="81" t="s">
        <v>122</v>
      </c>
      <c r="G19" s="125" t="s">
        <v>89</v>
      </c>
      <c r="H19" s="126"/>
      <c r="I19" s="126"/>
      <c r="J19" s="127" t="s">
        <v>52</v>
      </c>
      <c r="K19" s="127"/>
    </row>
    <row r="20" spans="1:11" ht="15" customHeight="1">
      <c r="A20" s="3" t="s">
        <v>108</v>
      </c>
      <c r="B20" s="3"/>
    </row>
    <row r="21" spans="1:11" ht="15" customHeight="1">
      <c r="A21" s="3"/>
      <c r="B21" s="21" t="s">
        <v>10</v>
      </c>
      <c r="C21" s="21" t="s">
        <v>11</v>
      </c>
      <c r="D21" s="21" t="s">
        <v>12</v>
      </c>
      <c r="E21" s="21" t="s">
        <v>13</v>
      </c>
      <c r="F21" s="21" t="s">
        <v>14</v>
      </c>
      <c r="G21" s="21" t="s">
        <v>15</v>
      </c>
      <c r="H21" s="21" t="s">
        <v>16</v>
      </c>
      <c r="I21" s="21" t="s">
        <v>17</v>
      </c>
      <c r="J21" s="21" t="s">
        <v>18</v>
      </c>
      <c r="K21" s="21" t="s">
        <v>19</v>
      </c>
    </row>
    <row r="22" spans="1:11" s="6" customFormat="1" ht="34.5" customHeight="1">
      <c r="B22" s="21" t="s">
        <v>20</v>
      </c>
      <c r="C22" s="21" t="s">
        <v>21</v>
      </c>
      <c r="D22" s="21" t="s">
        <v>22</v>
      </c>
      <c r="E22" s="21" t="s">
        <v>23</v>
      </c>
      <c r="F22" s="21" t="s">
        <v>1</v>
      </c>
      <c r="G22" s="21" t="s">
        <v>25</v>
      </c>
      <c r="H22" s="21" t="s">
        <v>26</v>
      </c>
      <c r="I22" s="21" t="s">
        <v>27</v>
      </c>
      <c r="J22" s="21" t="s">
        <v>28</v>
      </c>
      <c r="K22" s="21" t="s">
        <v>29</v>
      </c>
    </row>
    <row r="23" spans="1:11" s="6" customFormat="1" ht="34.5" customHeight="1">
      <c r="B23" s="21"/>
      <c r="C23" s="21"/>
      <c r="D23" s="21"/>
      <c r="E23" s="21"/>
      <c r="F23" s="21"/>
      <c r="G23" s="21"/>
      <c r="H23" s="21"/>
      <c r="I23" s="21"/>
      <c r="J23" s="21"/>
      <c r="K23" s="21"/>
    </row>
    <row r="24" spans="1:11" ht="91.2" customHeight="1">
      <c r="B24" s="22" t="s">
        <v>35</v>
      </c>
      <c r="C24" s="23" t="s">
        <v>213</v>
      </c>
      <c r="D24" s="24" t="s">
        <v>103</v>
      </c>
      <c r="E24" s="33" t="e">
        <f>AVERAGE('MRS(input_separate) '!G6:G17)</f>
        <v>#DIV/0!</v>
      </c>
      <c r="F24" s="23" t="s">
        <v>104</v>
      </c>
      <c r="G24" s="89" t="s">
        <v>33</v>
      </c>
      <c r="H24" s="89" t="s">
        <v>38</v>
      </c>
      <c r="I24" s="90" t="s">
        <v>88</v>
      </c>
      <c r="J24" s="89" t="s">
        <v>105</v>
      </c>
      <c r="K24" s="89" t="s">
        <v>52</v>
      </c>
    </row>
    <row r="25" spans="1:11" ht="108.6" customHeight="1">
      <c r="B25" s="68" t="s">
        <v>77</v>
      </c>
      <c r="C25" s="23" t="s">
        <v>214</v>
      </c>
      <c r="D25" s="24" t="s">
        <v>135</v>
      </c>
      <c r="E25" s="33" t="e">
        <f>AVERAGE('MRS(input_separate) '!H6:H17)</f>
        <v>#DIV/0!</v>
      </c>
      <c r="F25" s="22" t="s">
        <v>217</v>
      </c>
      <c r="G25" s="89" t="s">
        <v>116</v>
      </c>
      <c r="H25" s="89" t="s">
        <v>115</v>
      </c>
      <c r="I25" s="90" t="s">
        <v>117</v>
      </c>
      <c r="J25" s="89" t="s">
        <v>118</v>
      </c>
      <c r="K25" s="89" t="s">
        <v>52</v>
      </c>
    </row>
    <row r="26" spans="1:11" ht="96.6" customHeight="1">
      <c r="B26" s="22" t="s">
        <v>110</v>
      </c>
      <c r="C26" s="23" t="s">
        <v>119</v>
      </c>
      <c r="D26" s="24" t="s">
        <v>136</v>
      </c>
      <c r="E26" s="33" t="e">
        <f>AVERAGE('MRS(input_separate) '!I6:I17)</f>
        <v>#DIV/0!</v>
      </c>
      <c r="F26" s="23" t="s">
        <v>120</v>
      </c>
      <c r="G26" s="89" t="s">
        <v>111</v>
      </c>
      <c r="H26" s="89" t="s">
        <v>89</v>
      </c>
      <c r="I26" s="90" t="s">
        <v>121</v>
      </c>
      <c r="J26" s="89" t="s">
        <v>52</v>
      </c>
      <c r="K26" s="89" t="s">
        <v>52</v>
      </c>
    </row>
    <row r="27" spans="1:11" ht="42" customHeight="1">
      <c r="B27" s="67"/>
      <c r="D27" s="66"/>
      <c r="E27" s="66"/>
      <c r="F27" s="66"/>
      <c r="G27" s="66"/>
      <c r="H27" s="66"/>
      <c r="K27" s="1" t="s">
        <v>101</v>
      </c>
    </row>
    <row r="28" spans="1:11" ht="61.2" customHeight="1">
      <c r="B28" s="67"/>
      <c r="D28" s="66"/>
      <c r="E28" s="66"/>
      <c r="F28" s="66"/>
      <c r="G28" s="66"/>
      <c r="H28" s="66"/>
      <c r="K28" s="1" t="s">
        <v>101</v>
      </c>
    </row>
    <row r="29" spans="1:11" ht="18.75" customHeight="1">
      <c r="A29" s="3" t="s">
        <v>99</v>
      </c>
      <c r="B29" s="3"/>
    </row>
    <row r="30" spans="1:11" ht="16.8" thickBot="1">
      <c r="B30" s="131" t="s">
        <v>49</v>
      </c>
      <c r="C30" s="131"/>
      <c r="D30" s="25" t="s">
        <v>1</v>
      </c>
    </row>
    <row r="31" spans="1:11" ht="16.8" thickBot="1">
      <c r="B31" s="132" t="e">
        <f>ROUNDDOWN('MRS(calc_process)'!G6, 0)</f>
        <v>#DIV/0!</v>
      </c>
      <c r="C31" s="133"/>
      <c r="D31" s="51" t="s">
        <v>60</v>
      </c>
    </row>
    <row r="32" spans="1:11" ht="20.25" customHeight="1">
      <c r="F32" s="7"/>
      <c r="G32" s="7"/>
    </row>
    <row r="33" spans="1:10" ht="14.25" customHeight="1">
      <c r="A33" s="3" t="s">
        <v>9</v>
      </c>
    </row>
    <row r="34" spans="1:10" ht="14.25" customHeight="1">
      <c r="B34" s="12" t="s">
        <v>31</v>
      </c>
      <c r="C34" s="130" t="s">
        <v>112</v>
      </c>
      <c r="D34" s="130"/>
      <c r="E34" s="130"/>
      <c r="F34" s="130"/>
      <c r="G34" s="130"/>
      <c r="H34" s="130"/>
      <c r="I34" s="130"/>
      <c r="J34" s="8"/>
    </row>
    <row r="35" spans="1:10" ht="14.25" customHeight="1">
      <c r="B35" s="12" t="s">
        <v>30</v>
      </c>
      <c r="C35" s="130" t="s">
        <v>32</v>
      </c>
      <c r="D35" s="130"/>
      <c r="E35" s="130"/>
      <c r="F35" s="130"/>
      <c r="G35" s="130"/>
      <c r="H35" s="130"/>
      <c r="I35" s="130"/>
      <c r="J35" s="8"/>
    </row>
    <row r="36" spans="1:10" ht="14.25" customHeight="1">
      <c r="B36" s="12" t="s">
        <v>33</v>
      </c>
      <c r="C36" s="130" t="s">
        <v>34</v>
      </c>
      <c r="D36" s="130"/>
      <c r="E36" s="130"/>
      <c r="F36" s="130"/>
      <c r="G36" s="130"/>
      <c r="H36" s="130"/>
      <c r="I36" s="130"/>
      <c r="J36" s="8"/>
    </row>
    <row r="37" spans="1:10">
      <c r="B37" s="1" t="s">
        <v>234</v>
      </c>
    </row>
    <row r="44" spans="1:10" ht="22.8">
      <c r="B44" s="56"/>
      <c r="C44" s="56"/>
      <c r="D44" s="56"/>
      <c r="E44" s="56"/>
    </row>
    <row r="45" spans="1:10" ht="76.05" customHeight="1">
      <c r="B45" s="57" t="s">
        <v>62</v>
      </c>
      <c r="C45" s="63" t="s">
        <v>63</v>
      </c>
      <c r="D45" s="57" t="s">
        <v>64</v>
      </c>
      <c r="E45" s="57" t="s">
        <v>65</v>
      </c>
    </row>
    <row r="46" spans="1:10" ht="58.95" customHeight="1">
      <c r="B46" s="57" t="s">
        <v>66</v>
      </c>
      <c r="C46" s="64" t="s">
        <v>67</v>
      </c>
      <c r="D46" s="58" t="s">
        <v>68</v>
      </c>
      <c r="E46" s="59" t="e">
        <f>IF(OR(E47="-",E48="-"),"-",E47-E48-E49)</f>
        <v>#REF!</v>
      </c>
    </row>
    <row r="47" spans="1:10" ht="58.95" customHeight="1">
      <c r="B47" s="60" t="s">
        <v>69</v>
      </c>
      <c r="C47" s="65" t="s">
        <v>70</v>
      </c>
      <c r="D47" s="61" t="s">
        <v>71</v>
      </c>
      <c r="E47" s="62" t="e">
        <f>[1]BE!H34</f>
        <v>#REF!</v>
      </c>
    </row>
    <row r="48" spans="1:10" ht="58.95" customHeight="1">
      <c r="B48" s="60" t="s">
        <v>72</v>
      </c>
      <c r="C48" s="65" t="s">
        <v>73</v>
      </c>
      <c r="D48" s="61" t="s">
        <v>71</v>
      </c>
      <c r="E48" s="62" t="e">
        <f>[1]PE!H34</f>
        <v>#REF!</v>
      </c>
    </row>
    <row r="49" spans="2:5" ht="58.95" customHeight="1">
      <c r="B49" s="60" t="s">
        <v>74</v>
      </c>
      <c r="C49" s="65" t="s">
        <v>75</v>
      </c>
      <c r="D49" s="61" t="s">
        <v>71</v>
      </c>
      <c r="E49" s="62" t="e">
        <f>IF([1]LE!H35="","-",[1]LE!H35)</f>
        <v>#REF!</v>
      </c>
    </row>
  </sheetData>
  <sheetProtection formatCells="0" formatRows="0"/>
  <mergeCells count="14">
    <mergeCell ref="C35:I35"/>
    <mergeCell ref="C36:I36"/>
    <mergeCell ref="C19:D19"/>
    <mergeCell ref="G19:I19"/>
    <mergeCell ref="J19:K19"/>
    <mergeCell ref="B30:C30"/>
    <mergeCell ref="B31:C31"/>
    <mergeCell ref="C34:I34"/>
    <mergeCell ref="C17:D17"/>
    <mergeCell ref="G17:I17"/>
    <mergeCell ref="J17:K17"/>
    <mergeCell ref="C18:D18"/>
    <mergeCell ref="G18:I18"/>
    <mergeCell ref="J18:K18"/>
  </mergeCells>
  <pageMargins left="0.70866141732283472" right="0.70866141732283472" top="0.74803149606299213" bottom="0.74803149606299213" header="0.31496062992125984" footer="0.31496062992125984"/>
  <pageSetup paperSize="9" scale="24" orientation="landscape" r:id="rId1"/>
  <colBreaks count="1" manualBreakCount="1">
    <brk id="1"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9828-858B-496A-B11D-224629C3188F}">
  <sheetPr>
    <tabColor theme="9" tint="-0.249977111117893"/>
  </sheetPr>
  <dimension ref="A1:M18"/>
  <sheetViews>
    <sheetView view="pageBreakPreview" topLeftCell="F1" zoomScale="70" zoomScaleNormal="100" zoomScaleSheetLayoutView="70" workbookViewId="0">
      <selection activeCell="B6" sqref="B6:I6"/>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'MRS(input)'!K1</f>
        <v>Monitoring Spreadsheet: JCM_TH_TVER-01-03_ver01.0</v>
      </c>
    </row>
    <row r="2" spans="1:9" ht="15" customHeight="1">
      <c r="B2" s="19"/>
      <c r="C2" s="19"/>
      <c r="D2" s="19"/>
      <c r="E2" s="19"/>
      <c r="F2" s="19"/>
      <c r="G2" s="19"/>
      <c r="H2" s="19"/>
      <c r="I2" s="19" t="str">
        <f>'MRS(input)'!K2</f>
        <v>Reference Number:</v>
      </c>
    </row>
    <row r="3" spans="1:9" ht="30">
      <c r="A3" s="15" t="s">
        <v>146</v>
      </c>
      <c r="B3" s="16" t="s">
        <v>133</v>
      </c>
      <c r="C3" s="16" t="s">
        <v>134</v>
      </c>
      <c r="D3" s="16" t="s">
        <v>151</v>
      </c>
      <c r="E3" s="16" t="s">
        <v>174</v>
      </c>
      <c r="F3" s="16" t="s">
        <v>176</v>
      </c>
      <c r="G3" s="16" t="s">
        <v>216</v>
      </c>
      <c r="H3" s="16" t="s">
        <v>214</v>
      </c>
      <c r="I3" s="16" t="s">
        <v>154</v>
      </c>
    </row>
    <row r="4" spans="1:9" ht="44.4" customHeight="1">
      <c r="A4" s="15" t="s">
        <v>147</v>
      </c>
      <c r="B4" s="16" t="s">
        <v>232</v>
      </c>
      <c r="C4" s="16" t="s">
        <v>233</v>
      </c>
      <c r="D4" s="16" t="s">
        <v>94</v>
      </c>
      <c r="E4" s="16" t="s">
        <v>167</v>
      </c>
      <c r="F4" s="16" t="s">
        <v>173</v>
      </c>
      <c r="G4" s="16" t="s">
        <v>152</v>
      </c>
      <c r="H4" s="16" t="s">
        <v>153</v>
      </c>
      <c r="I4" s="16" t="s">
        <v>155</v>
      </c>
    </row>
    <row r="5" spans="1:9" ht="16.2">
      <c r="A5" s="15"/>
      <c r="B5" s="15" t="s">
        <v>85</v>
      </c>
      <c r="C5" s="15" t="s">
        <v>104</v>
      </c>
      <c r="D5" s="15" t="s">
        <v>95</v>
      </c>
      <c r="E5" s="15" t="s">
        <v>175</v>
      </c>
      <c r="F5" s="15" t="s">
        <v>175</v>
      </c>
      <c r="G5" s="15" t="s">
        <v>104</v>
      </c>
      <c r="H5" s="15" t="s">
        <v>215</v>
      </c>
      <c r="I5" s="15" t="s">
        <v>120</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c r="A14" s="26">
        <v>9</v>
      </c>
      <c r="B14" s="27"/>
      <c r="C14" s="27"/>
      <c r="D14" s="27"/>
      <c r="E14" s="27"/>
      <c r="F14" s="27"/>
      <c r="G14" s="27"/>
      <c r="H14" s="27"/>
      <c r="I14" s="27"/>
    </row>
    <row r="15" spans="1:9">
      <c r="A15" s="26">
        <v>10</v>
      </c>
      <c r="B15" s="27"/>
      <c r="C15" s="27"/>
      <c r="D15" s="27"/>
      <c r="E15" s="27"/>
      <c r="F15" s="27"/>
      <c r="G15" s="27"/>
      <c r="H15" s="27"/>
      <c r="I15" s="27"/>
    </row>
    <row r="16" spans="1:9">
      <c r="A16" s="26">
        <v>11</v>
      </c>
      <c r="B16" s="27"/>
      <c r="C16" s="27"/>
      <c r="D16" s="27"/>
      <c r="E16" s="27"/>
      <c r="F16" s="27"/>
      <c r="G16" s="27"/>
      <c r="H16" s="27"/>
      <c r="I16" s="27"/>
    </row>
    <row r="17" spans="1:13">
      <c r="A17" s="26">
        <v>12</v>
      </c>
      <c r="B17" s="27"/>
      <c r="C17" s="27"/>
      <c r="D17" s="27"/>
      <c r="E17" s="27"/>
      <c r="F17" s="27"/>
      <c r="G17" s="27"/>
      <c r="H17" s="27"/>
      <c r="I17" s="27"/>
    </row>
    <row r="18" spans="1:13">
      <c r="A18" s="142" t="s">
        <v>234</v>
      </c>
      <c r="B18" s="142"/>
      <c r="C18" s="142"/>
      <c r="D18" s="142"/>
      <c r="E18" s="142"/>
      <c r="F18" s="142"/>
      <c r="G18" s="142"/>
      <c r="H18" s="142"/>
      <c r="I18" s="142"/>
      <c r="J18" s="142"/>
      <c r="K18" s="142"/>
      <c r="L18" s="142"/>
      <c r="M18" s="142"/>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7CEF-F582-4B1B-8AD4-4370ED4B08B4}">
  <sheetPr>
    <tabColor theme="9" tint="-0.249977111117893"/>
  </sheetPr>
  <dimension ref="A1:K61"/>
  <sheetViews>
    <sheetView showGridLines="0" view="pageBreakPreview" zoomScale="120" zoomScaleNormal="100" zoomScaleSheetLayoutView="120" workbookViewId="0">
      <selection activeCell="I2" sqref="I2"/>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'MRS(input)'!K1</f>
        <v>Monitoring Spreadsheet: JCM_TH_TVER-01-03_ver01.0</v>
      </c>
    </row>
    <row r="2" spans="1:11" ht="18" customHeight="1">
      <c r="I2" s="9" t="str">
        <f>'MRS(input)'!K2</f>
        <v>Reference Number:</v>
      </c>
    </row>
    <row r="3" spans="1:11" ht="27.75" customHeight="1">
      <c r="A3" s="137" t="s">
        <v>156</v>
      </c>
      <c r="B3" s="137"/>
      <c r="C3" s="137"/>
      <c r="D3" s="137"/>
      <c r="E3" s="137"/>
      <c r="F3" s="137"/>
      <c r="G3" s="137"/>
      <c r="H3" s="137"/>
      <c r="I3" s="137"/>
    </row>
    <row r="4" spans="1:11" ht="11.25" customHeight="1"/>
    <row r="5" spans="1:11" ht="18.75" customHeight="1">
      <c r="A5" s="42" t="s">
        <v>2</v>
      </c>
      <c r="B5" s="38"/>
      <c r="C5" s="38"/>
      <c r="D5" s="38"/>
      <c r="E5" s="37"/>
      <c r="F5" s="39" t="s">
        <v>6</v>
      </c>
      <c r="G5" s="47" t="s">
        <v>0</v>
      </c>
      <c r="H5" s="39" t="s">
        <v>1</v>
      </c>
      <c r="I5" s="40" t="s">
        <v>7</v>
      </c>
    </row>
    <row r="6" spans="1:11" ht="18.75" customHeight="1">
      <c r="A6" s="44"/>
      <c r="B6" s="135" t="s">
        <v>207</v>
      </c>
      <c r="C6" s="135"/>
      <c r="D6" s="135"/>
      <c r="E6" s="135"/>
      <c r="F6" s="29" t="s">
        <v>52</v>
      </c>
      <c r="G6" s="110" t="e">
        <f>G10-G20-G38</f>
        <v>#DIV/0!</v>
      </c>
      <c r="H6" s="100" t="s">
        <v>60</v>
      </c>
      <c r="I6" s="41" t="s">
        <v>41</v>
      </c>
    </row>
    <row r="7" spans="1:11" ht="18.75" customHeight="1">
      <c r="A7" s="42" t="s">
        <v>3</v>
      </c>
      <c r="B7" s="38"/>
      <c r="C7" s="38"/>
      <c r="D7" s="38"/>
      <c r="E7" s="37"/>
      <c r="F7" s="37"/>
      <c r="G7" s="31"/>
      <c r="H7" s="37"/>
      <c r="I7" s="39"/>
      <c r="J7" s="20"/>
      <c r="K7" s="20"/>
    </row>
    <row r="8" spans="1:11" ht="33.450000000000003" customHeight="1">
      <c r="A8" s="44"/>
      <c r="B8" s="135" t="s">
        <v>123</v>
      </c>
      <c r="C8" s="135"/>
      <c r="D8" s="135"/>
      <c r="E8" s="135"/>
      <c r="F8" s="41" t="s">
        <v>124</v>
      </c>
      <c r="G8" s="99">
        <f>F40</f>
        <v>56100</v>
      </c>
      <c r="H8" s="35" t="s">
        <v>125</v>
      </c>
      <c r="I8" s="41" t="s">
        <v>127</v>
      </c>
    </row>
    <row r="9" spans="1:11" ht="18.75" customHeight="1" thickBot="1">
      <c r="A9" s="42" t="s">
        <v>4</v>
      </c>
      <c r="B9" s="37"/>
      <c r="C9" s="38"/>
      <c r="D9" s="39"/>
      <c r="E9" s="39"/>
      <c r="F9" s="39"/>
      <c r="G9" s="42"/>
      <c r="H9" s="37"/>
      <c r="I9" s="39"/>
    </row>
    <row r="10" spans="1:11" ht="18.75" customHeight="1" thickBot="1">
      <c r="A10" s="43"/>
      <c r="B10" s="134" t="s">
        <v>208</v>
      </c>
      <c r="C10" s="135"/>
      <c r="D10" s="135"/>
      <c r="E10" s="135"/>
      <c r="F10" s="29" t="s">
        <v>52</v>
      </c>
      <c r="G10" s="54" t="e">
        <f>G11</f>
        <v>#DIV/0!</v>
      </c>
      <c r="H10" s="30" t="s">
        <v>60</v>
      </c>
      <c r="I10" s="41" t="s">
        <v>209</v>
      </c>
    </row>
    <row r="11" spans="1:11" ht="36" customHeight="1">
      <c r="A11" s="43"/>
      <c r="B11" s="45"/>
      <c r="C11" s="138" t="s">
        <v>210</v>
      </c>
      <c r="D11" s="138"/>
      <c r="E11" s="138"/>
      <c r="F11" s="41" t="s">
        <v>39</v>
      </c>
      <c r="G11" s="98" t="e">
        <f>G12</f>
        <v>#DIV/0!</v>
      </c>
      <c r="H11" s="100" t="s">
        <v>36</v>
      </c>
      <c r="I11" s="123" t="s">
        <v>211</v>
      </c>
    </row>
    <row r="12" spans="1:11" ht="36" customHeight="1">
      <c r="A12" s="43"/>
      <c r="B12" s="45"/>
      <c r="C12" s="138" t="s">
        <v>157</v>
      </c>
      <c r="D12" s="138"/>
      <c r="E12" s="138"/>
      <c r="F12" s="41" t="s">
        <v>39</v>
      </c>
      <c r="G12" s="98" t="e">
        <f>((G15+(G13*G14))/G17)*G16</f>
        <v>#DIV/0!</v>
      </c>
      <c r="H12" s="100" t="s">
        <v>36</v>
      </c>
      <c r="I12" s="123" t="s">
        <v>158</v>
      </c>
    </row>
    <row r="13" spans="1:11" ht="36" customHeight="1">
      <c r="A13" s="43"/>
      <c r="B13" s="45"/>
      <c r="C13" s="138" t="s">
        <v>137</v>
      </c>
      <c r="D13" s="138"/>
      <c r="E13" s="138"/>
      <c r="F13" s="41" t="s">
        <v>39</v>
      </c>
      <c r="G13" s="98" t="e">
        <f>'MRS(input)'!E10</f>
        <v>#DIV/0!</v>
      </c>
      <c r="H13" s="100" t="s">
        <v>36</v>
      </c>
      <c r="I13" s="108" t="s">
        <v>159</v>
      </c>
    </row>
    <row r="14" spans="1:11" ht="36" customHeight="1">
      <c r="A14" s="44"/>
      <c r="B14" s="46"/>
      <c r="C14" s="139" t="s">
        <v>93</v>
      </c>
      <c r="D14" s="139"/>
      <c r="E14" s="139"/>
      <c r="F14" s="29" t="s">
        <v>52</v>
      </c>
      <c r="G14" s="98">
        <v>3.6</v>
      </c>
      <c r="H14" s="36"/>
      <c r="I14" s="75"/>
    </row>
    <row r="15" spans="1:11" ht="36" customHeight="1">
      <c r="A15" s="43"/>
      <c r="B15" s="70"/>
      <c r="C15" s="138" t="s">
        <v>138</v>
      </c>
      <c r="D15" s="138"/>
      <c r="E15" s="138"/>
      <c r="F15" s="30" t="s">
        <v>81</v>
      </c>
      <c r="G15" s="69" t="e">
        <f>'MRS(input)'!E9</f>
        <v>#DIV/0!</v>
      </c>
      <c r="H15" s="74" t="s">
        <v>84</v>
      </c>
      <c r="I15" s="123" t="s">
        <v>91</v>
      </c>
    </row>
    <row r="16" spans="1:11" ht="36" customHeight="1">
      <c r="A16" s="43"/>
      <c r="B16" s="70"/>
      <c r="C16" s="71" t="s">
        <v>97</v>
      </c>
      <c r="D16" s="72"/>
      <c r="E16" s="73"/>
      <c r="F16" s="41" t="s">
        <v>124</v>
      </c>
      <c r="G16" s="76">
        <v>56100</v>
      </c>
      <c r="H16" s="74" t="s">
        <v>83</v>
      </c>
      <c r="I16" s="123" t="s">
        <v>82</v>
      </c>
    </row>
    <row r="17" spans="1:10" ht="36" customHeight="1">
      <c r="A17" s="43"/>
      <c r="B17" s="70"/>
      <c r="C17" s="71" t="s">
        <v>94</v>
      </c>
      <c r="D17" s="72"/>
      <c r="E17" s="73"/>
      <c r="F17" s="29" t="s">
        <v>81</v>
      </c>
      <c r="G17" s="120" t="e">
        <f>'MRS(input)'!E11</f>
        <v>#DIV/0!</v>
      </c>
      <c r="H17" s="119" t="s">
        <v>95</v>
      </c>
      <c r="I17" s="114" t="s">
        <v>96</v>
      </c>
    </row>
    <row r="18" spans="1:10" ht="127.8" customHeight="1">
      <c r="C18" s="8"/>
      <c r="D18" s="8"/>
      <c r="E18" s="8"/>
      <c r="F18" s="2"/>
      <c r="G18" s="104"/>
      <c r="H18" s="105"/>
    </row>
    <row r="19" spans="1:10" ht="18.75" customHeight="1" thickBot="1">
      <c r="A19" s="42" t="s">
        <v>5</v>
      </c>
      <c r="B19" s="38"/>
      <c r="C19" s="44"/>
      <c r="D19" s="44"/>
      <c r="E19" s="37"/>
      <c r="F19" s="39"/>
      <c r="G19" s="42"/>
      <c r="H19" s="37"/>
      <c r="I19" s="39"/>
    </row>
    <row r="20" spans="1:10" ht="18.75" customHeight="1" thickBot="1">
      <c r="A20" s="44"/>
      <c r="B20" s="135" t="s">
        <v>47</v>
      </c>
      <c r="C20" s="135"/>
      <c r="D20" s="135"/>
      <c r="E20" s="135"/>
      <c r="F20" s="29"/>
      <c r="G20" s="54" t="e">
        <f>G21+G29+G22</f>
        <v>#DIV/0!</v>
      </c>
      <c r="H20" s="30" t="s">
        <v>60</v>
      </c>
      <c r="I20" s="78" t="s">
        <v>100</v>
      </c>
    </row>
    <row r="21" spans="1:10" ht="43.2" customHeight="1">
      <c r="C21" s="138" t="s">
        <v>141</v>
      </c>
      <c r="D21" s="138"/>
      <c r="E21" s="138"/>
      <c r="F21" s="102" t="s">
        <v>78</v>
      </c>
      <c r="G21" s="103">
        <v>0</v>
      </c>
      <c r="H21" s="101" t="s">
        <v>79</v>
      </c>
      <c r="I21" s="106" t="s">
        <v>130</v>
      </c>
      <c r="J21" s="106" t="s">
        <v>128</v>
      </c>
    </row>
    <row r="22" spans="1:10" ht="40.950000000000003" customHeight="1">
      <c r="C22" s="138" t="s">
        <v>142</v>
      </c>
      <c r="D22" s="138"/>
      <c r="E22" s="138"/>
      <c r="F22" s="102" t="s">
        <v>80</v>
      </c>
      <c r="G22" s="103">
        <v>0</v>
      </c>
      <c r="H22" s="101" t="s">
        <v>79</v>
      </c>
      <c r="I22" s="106" t="s">
        <v>131</v>
      </c>
      <c r="J22" s="106" t="s">
        <v>129</v>
      </c>
    </row>
    <row r="23" spans="1:10" s="2" customFormat="1">
      <c r="E23" s="1"/>
      <c r="F23" s="1"/>
      <c r="G23" s="1"/>
      <c r="H23" s="1"/>
    </row>
    <row r="24" spans="1:10" s="2" customFormat="1">
      <c r="E24" s="1"/>
      <c r="F24" s="1"/>
      <c r="G24" s="1"/>
      <c r="H24" s="1"/>
    </row>
    <row r="25" spans="1:10" s="2" customFormat="1" ht="18" customHeight="1">
      <c r="E25" s="1"/>
      <c r="F25" s="1"/>
      <c r="G25" s="1"/>
      <c r="H25" s="1"/>
    </row>
    <row r="26" spans="1:10" ht="18.75" customHeight="1">
      <c r="A26" s="43"/>
      <c r="B26" s="134" t="s">
        <v>226</v>
      </c>
      <c r="C26" s="135"/>
      <c r="D26" s="135"/>
      <c r="E26" s="135"/>
      <c r="F26" s="122"/>
      <c r="G26" s="121"/>
      <c r="H26" s="2"/>
    </row>
    <row r="27" spans="1:10" s="2" customFormat="1" ht="43.2" customHeight="1">
      <c r="C27" s="136" t="s">
        <v>212</v>
      </c>
      <c r="D27" s="136"/>
      <c r="E27" s="136"/>
      <c r="F27" s="136"/>
      <c r="G27" s="136"/>
      <c r="H27" s="136"/>
      <c r="I27" s="136"/>
    </row>
    <row r="28" spans="1:10" ht="18.75" customHeight="1">
      <c r="A28" s="43"/>
      <c r="B28" s="134" t="s">
        <v>227</v>
      </c>
      <c r="C28" s="135"/>
      <c r="D28" s="135"/>
      <c r="E28" s="135"/>
      <c r="F28" s="122"/>
      <c r="G28" s="121"/>
      <c r="H28" s="2"/>
    </row>
    <row r="29" spans="1:10" ht="42" customHeight="1">
      <c r="B29" s="8"/>
      <c r="C29" s="138" t="s">
        <v>139</v>
      </c>
      <c r="D29" s="138"/>
      <c r="E29" s="138"/>
      <c r="F29" s="41" t="s">
        <v>39</v>
      </c>
      <c r="G29" s="32" t="e">
        <f>G30*G31*(1+G32)</f>
        <v>#DIV/0!</v>
      </c>
      <c r="H29" s="107" t="s">
        <v>79</v>
      </c>
      <c r="I29" s="102" t="s">
        <v>132</v>
      </c>
    </row>
    <row r="30" spans="1:10" ht="42" customHeight="1">
      <c r="B30" s="8"/>
      <c r="C30" s="138" t="s">
        <v>140</v>
      </c>
      <c r="D30" s="138"/>
      <c r="E30" s="138"/>
      <c r="F30" s="41" t="s">
        <v>39</v>
      </c>
      <c r="G30" s="32" t="e">
        <f>'MRS(input)'!E24</f>
        <v>#DIV/0!</v>
      </c>
      <c r="H30" s="36" t="s">
        <v>104</v>
      </c>
      <c r="I30" s="2" t="s">
        <v>102</v>
      </c>
    </row>
    <row r="31" spans="1:10" ht="40.950000000000003" customHeight="1">
      <c r="C31" s="138" t="s">
        <v>136</v>
      </c>
      <c r="D31" s="138"/>
      <c r="E31" s="138"/>
      <c r="F31" s="41" t="s">
        <v>39</v>
      </c>
      <c r="G31" s="77" t="e">
        <f>'MRS(input)'!E26</f>
        <v>#DIV/0!</v>
      </c>
      <c r="H31" s="36" t="s">
        <v>61</v>
      </c>
      <c r="I31" s="78" t="s">
        <v>90</v>
      </c>
    </row>
    <row r="32" spans="1:10" ht="40.950000000000003" customHeight="1">
      <c r="C32" s="138" t="s">
        <v>135</v>
      </c>
      <c r="D32" s="138"/>
      <c r="E32" s="138"/>
      <c r="F32" s="41" t="s">
        <v>39</v>
      </c>
      <c r="G32" s="32" t="e">
        <f>'MRS(input)'!E25</f>
        <v>#DIV/0!</v>
      </c>
      <c r="H32" s="74" t="s">
        <v>215</v>
      </c>
      <c r="I32" s="79" t="s">
        <v>92</v>
      </c>
    </row>
    <row r="33" spans="1:10" ht="40.950000000000003" customHeight="1">
      <c r="C33" s="8"/>
      <c r="D33" s="8"/>
      <c r="E33" s="8"/>
      <c r="F33" s="2"/>
      <c r="G33" s="104"/>
      <c r="H33" s="105"/>
    </row>
    <row r="34" spans="1:10" ht="24" customHeight="1">
      <c r="C34" s="8"/>
      <c r="D34" s="8"/>
      <c r="E34" s="8"/>
      <c r="F34" s="2"/>
      <c r="G34" s="104"/>
      <c r="H34" s="105"/>
    </row>
    <row r="35" spans="1:10" ht="18.75" customHeight="1">
      <c r="A35" s="43"/>
      <c r="B35" s="134" t="s">
        <v>228</v>
      </c>
      <c r="C35" s="135"/>
      <c r="D35" s="135"/>
      <c r="E35" s="135"/>
      <c r="F35" s="122"/>
      <c r="G35" s="121"/>
      <c r="H35" s="2"/>
    </row>
    <row r="36" spans="1:10" s="2" customFormat="1" ht="43.2" customHeight="1">
      <c r="C36" s="136" t="s">
        <v>229</v>
      </c>
      <c r="D36" s="136"/>
      <c r="E36" s="136"/>
      <c r="F36" s="136"/>
      <c r="G36" s="136"/>
      <c r="H36" s="136"/>
      <c r="I36" s="136"/>
    </row>
    <row r="37" spans="1:10" ht="18.75" customHeight="1">
      <c r="A37" s="42" t="s">
        <v>143</v>
      </c>
      <c r="B37" s="38"/>
      <c r="C37" s="44"/>
      <c r="D37" s="44"/>
      <c r="E37" s="37"/>
      <c r="F37" s="47"/>
      <c r="G37" s="42"/>
      <c r="H37" s="42"/>
      <c r="I37" s="47"/>
    </row>
    <row r="38" spans="1:10" ht="36.6" customHeight="1">
      <c r="A38" s="44"/>
      <c r="B38" s="135" t="s">
        <v>144</v>
      </c>
      <c r="C38" s="135"/>
      <c r="D38" s="135"/>
      <c r="E38" s="140"/>
      <c r="F38" s="102" t="s">
        <v>80</v>
      </c>
      <c r="G38" s="103">
        <v>0</v>
      </c>
      <c r="H38" s="101" t="s">
        <v>79</v>
      </c>
      <c r="I38" s="106" t="s">
        <v>145</v>
      </c>
      <c r="J38" s="106" t="s">
        <v>129</v>
      </c>
    </row>
    <row r="39" spans="1:10" ht="21.75" customHeight="1">
      <c r="E39" s="1" t="s">
        <v>8</v>
      </c>
    </row>
    <row r="40" spans="1:10" ht="36" customHeight="1">
      <c r="E40" s="28" t="s">
        <v>97</v>
      </c>
      <c r="F40" s="97">
        <v>56100</v>
      </c>
      <c r="G40" s="14" t="s">
        <v>126</v>
      </c>
      <c r="H40" s="2"/>
    </row>
    <row r="41" spans="1:10" s="2" customFormat="1">
      <c r="E41" s="1"/>
      <c r="F41" s="1"/>
      <c r="G41" s="1"/>
      <c r="H41" s="1"/>
    </row>
    <row r="44" spans="1:10">
      <c r="I44" s="9">
        <f>'MRS(input)'!K35</f>
        <v>0</v>
      </c>
    </row>
    <row r="45" spans="1:10">
      <c r="I45" s="9">
        <f>'MRS(input)'!K36</f>
        <v>0</v>
      </c>
    </row>
    <row r="46" spans="1:10" ht="15.6">
      <c r="A46" s="137" t="s">
        <v>51</v>
      </c>
      <c r="B46" s="137"/>
      <c r="C46" s="137"/>
      <c r="D46" s="137"/>
      <c r="E46" s="137"/>
      <c r="F46" s="137"/>
      <c r="G46" s="137"/>
      <c r="H46" s="137"/>
      <c r="I46" s="137"/>
    </row>
    <row r="48" spans="1:10" ht="14.4" thickBot="1">
      <c r="A48" s="42" t="s">
        <v>2</v>
      </c>
      <c r="B48" s="38"/>
      <c r="C48" s="38"/>
      <c r="D48" s="38"/>
      <c r="E48" s="37"/>
      <c r="F48" s="39" t="s">
        <v>6</v>
      </c>
      <c r="G48" s="47" t="s">
        <v>0</v>
      </c>
      <c r="H48" s="39" t="s">
        <v>1</v>
      </c>
      <c r="I48" s="40" t="s">
        <v>7</v>
      </c>
    </row>
    <row r="49" spans="1:9" ht="16.8" thickBot="1">
      <c r="A49" s="44"/>
      <c r="B49" s="135" t="s">
        <v>40</v>
      </c>
      <c r="C49" s="135"/>
      <c r="D49" s="135"/>
      <c r="E49" s="135"/>
      <c r="F49" s="29" t="s">
        <v>52</v>
      </c>
      <c r="G49" s="54">
        <f>G53-G57</f>
        <v>0</v>
      </c>
      <c r="H49" s="30" t="s">
        <v>60</v>
      </c>
      <c r="I49" s="41" t="s">
        <v>41</v>
      </c>
    </row>
    <row r="50" spans="1:9">
      <c r="A50" s="42" t="s">
        <v>3</v>
      </c>
      <c r="B50" s="38"/>
      <c r="C50" s="38"/>
      <c r="D50" s="38"/>
      <c r="E50" s="37"/>
      <c r="F50" s="37"/>
      <c r="G50" s="31"/>
      <c r="H50" s="37"/>
      <c r="I50" s="39"/>
    </row>
    <row r="51" spans="1:9" ht="16.2">
      <c r="A51" s="44"/>
      <c r="B51" s="135" t="s">
        <v>55</v>
      </c>
      <c r="C51" s="135"/>
      <c r="D51" s="135"/>
      <c r="E51" s="135"/>
      <c r="F51" s="41" t="s">
        <v>39</v>
      </c>
      <c r="G51" s="52">
        <f>F60</f>
        <v>0.30499999999999999</v>
      </c>
      <c r="H51" s="35" t="s">
        <v>61</v>
      </c>
      <c r="I51" s="41" t="s">
        <v>42</v>
      </c>
    </row>
    <row r="52" spans="1:9" ht="14.4" thickBot="1">
      <c r="A52" s="42" t="s">
        <v>4</v>
      </c>
      <c r="B52" s="37"/>
      <c r="C52" s="38"/>
      <c r="D52" s="39"/>
      <c r="E52" s="39"/>
      <c r="F52" s="39"/>
      <c r="G52" s="42"/>
      <c r="H52" s="37"/>
      <c r="I52" s="39"/>
    </row>
    <row r="53" spans="1:9" ht="16.8" thickBot="1">
      <c r="A53" s="43"/>
      <c r="B53" s="134" t="s">
        <v>43</v>
      </c>
      <c r="C53" s="135"/>
      <c r="D53" s="135"/>
      <c r="E53" s="135"/>
      <c r="F53" s="29" t="s">
        <v>52</v>
      </c>
      <c r="G53" s="54">
        <f>G54*G55</f>
        <v>0</v>
      </c>
      <c r="H53" s="30" t="s">
        <v>60</v>
      </c>
      <c r="I53" s="41" t="s">
        <v>44</v>
      </c>
    </row>
    <row r="54" spans="1:9" ht="26.4" customHeight="1">
      <c r="A54" s="43"/>
      <c r="B54" s="45"/>
      <c r="C54" s="138" t="s">
        <v>45</v>
      </c>
      <c r="D54" s="138"/>
      <c r="E54" s="138"/>
      <c r="F54" s="41" t="s">
        <v>39</v>
      </c>
      <c r="G54" s="53">
        <f>'MRS(input)'!E42</f>
        <v>0</v>
      </c>
      <c r="H54" s="34" t="s">
        <v>36</v>
      </c>
      <c r="I54" s="41" t="s">
        <v>46</v>
      </c>
    </row>
    <row r="55" spans="1:9" ht="16.2">
      <c r="A55" s="44"/>
      <c r="B55" s="46"/>
      <c r="C55" s="138" t="s">
        <v>55</v>
      </c>
      <c r="D55" s="138"/>
      <c r="E55" s="138"/>
      <c r="F55" s="41" t="s">
        <v>39</v>
      </c>
      <c r="G55" s="32">
        <f>F60</f>
        <v>0.30499999999999999</v>
      </c>
      <c r="H55" s="36" t="s">
        <v>61</v>
      </c>
      <c r="I55" s="13" t="s">
        <v>42</v>
      </c>
    </row>
    <row r="56" spans="1:9" ht="14.4" thickBot="1">
      <c r="A56" s="42" t="s">
        <v>5</v>
      </c>
      <c r="B56" s="38"/>
      <c r="C56" s="38"/>
      <c r="D56" s="38"/>
      <c r="E56" s="37"/>
      <c r="F56" s="39"/>
      <c r="G56" s="42"/>
      <c r="H56" s="37"/>
      <c r="I56" s="39"/>
    </row>
    <row r="57" spans="1:9" ht="16.8" thickBot="1">
      <c r="A57" s="44"/>
      <c r="B57" s="135" t="s">
        <v>47</v>
      </c>
      <c r="C57" s="135"/>
      <c r="D57" s="135"/>
      <c r="E57" s="135"/>
      <c r="F57" s="29" t="s">
        <v>52</v>
      </c>
      <c r="G57" s="54">
        <v>0</v>
      </c>
      <c r="H57" s="30" t="s">
        <v>60</v>
      </c>
      <c r="I57" s="41" t="s">
        <v>48</v>
      </c>
    </row>
    <row r="58" spans="1:9">
      <c r="F58" s="5"/>
      <c r="G58" s="4"/>
      <c r="H58" s="4"/>
    </row>
    <row r="59" spans="1:9">
      <c r="E59" s="1" t="s">
        <v>8</v>
      </c>
    </row>
    <row r="60" spans="1:9" ht="30">
      <c r="E60" s="28" t="s">
        <v>55</v>
      </c>
      <c r="F60" s="55">
        <v>0.30499999999999999</v>
      </c>
      <c r="G60" s="14" t="s">
        <v>61</v>
      </c>
      <c r="H60" s="2"/>
    </row>
    <row r="61" spans="1:9">
      <c r="A61" s="2"/>
      <c r="B61" s="2"/>
      <c r="C61" s="2"/>
      <c r="D61" s="2"/>
    </row>
  </sheetData>
  <mergeCells count="29">
    <mergeCell ref="B51:E51"/>
    <mergeCell ref="B53:E53"/>
    <mergeCell ref="C54:E54"/>
    <mergeCell ref="C55:E55"/>
    <mergeCell ref="B57:E57"/>
    <mergeCell ref="B49:E49"/>
    <mergeCell ref="B26:E26"/>
    <mergeCell ref="C27:I27"/>
    <mergeCell ref="B28:E28"/>
    <mergeCell ref="C29:E29"/>
    <mergeCell ref="C30:E30"/>
    <mergeCell ref="C31:E31"/>
    <mergeCell ref="C32:E32"/>
    <mergeCell ref="B35:E35"/>
    <mergeCell ref="C36:I36"/>
    <mergeCell ref="B38:E38"/>
    <mergeCell ref="A46:I46"/>
    <mergeCell ref="C22:E22"/>
    <mergeCell ref="A3:I3"/>
    <mergeCell ref="B6:E6"/>
    <mergeCell ref="B8:E8"/>
    <mergeCell ref="B10:E10"/>
    <mergeCell ref="C11:E11"/>
    <mergeCell ref="C12:E12"/>
    <mergeCell ref="C13:E13"/>
    <mergeCell ref="C14:E14"/>
    <mergeCell ref="C15:E15"/>
    <mergeCell ref="B20:E20"/>
    <mergeCell ref="C21:E21"/>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618F-E75B-455A-A06B-E4ED15869154}">
  <sheetPr>
    <tabColor theme="3" tint="0.39997558519241921"/>
  </sheetPr>
  <dimension ref="A1:I37"/>
  <sheetViews>
    <sheetView showGridLines="0" tabSelected="1"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'MRS(calc_process)'!I1</f>
        <v>Monitoring Spreadsheet: JCM_TH_TVER-01-03_ver01.0</v>
      </c>
    </row>
    <row r="2" spans="1:9" ht="18" customHeight="1">
      <c r="I2" s="9" t="str">
        <f>'MRS(calc_process)'!I2</f>
        <v>Reference Number:</v>
      </c>
    </row>
    <row r="3" spans="1:9" ht="27.75" customHeight="1">
      <c r="A3" s="137" t="s">
        <v>177</v>
      </c>
      <c r="B3" s="137"/>
      <c r="C3" s="137"/>
      <c r="D3" s="137"/>
      <c r="E3" s="137"/>
      <c r="F3" s="137"/>
      <c r="G3" s="137"/>
      <c r="H3" s="137"/>
      <c r="I3" s="137"/>
    </row>
    <row r="4" spans="1:9" ht="11.25" customHeight="1"/>
    <row r="5" spans="1:9" ht="18.75" customHeight="1">
      <c r="A5" s="42" t="s">
        <v>178</v>
      </c>
      <c r="B5" s="37"/>
      <c r="C5" s="38"/>
      <c r="D5" s="39"/>
      <c r="E5" s="39"/>
      <c r="F5" s="39"/>
      <c r="G5" s="42"/>
      <c r="H5" s="37"/>
      <c r="I5" s="47"/>
    </row>
    <row r="6" spans="1:9" ht="18.75" customHeight="1">
      <c r="A6" s="43"/>
      <c r="B6" s="134" t="s">
        <v>179</v>
      </c>
      <c r="C6" s="135"/>
      <c r="D6" s="135"/>
      <c r="E6" s="135"/>
      <c r="F6" s="41" t="s">
        <v>180</v>
      </c>
      <c r="G6" s="111">
        <f>G7</f>
        <v>0</v>
      </c>
      <c r="H6" s="112" t="s">
        <v>181</v>
      </c>
      <c r="I6" s="113" t="s">
        <v>182</v>
      </c>
    </row>
    <row r="7" spans="1:9" ht="39.6" customHeight="1">
      <c r="A7" s="43"/>
      <c r="B7" s="45"/>
      <c r="C7" s="138" t="s">
        <v>218</v>
      </c>
      <c r="D7" s="138"/>
      <c r="E7" s="138"/>
      <c r="F7" s="41" t="s">
        <v>180</v>
      </c>
      <c r="G7" s="111">
        <f>G8*G9</f>
        <v>0</v>
      </c>
      <c r="H7" s="112" t="s">
        <v>181</v>
      </c>
      <c r="I7" s="113" t="s">
        <v>182</v>
      </c>
    </row>
    <row r="8" spans="1:9" ht="36" customHeight="1">
      <c r="A8" s="43"/>
      <c r="B8" s="45"/>
      <c r="C8" s="138" t="s">
        <v>183</v>
      </c>
      <c r="D8" s="138"/>
      <c r="E8" s="138"/>
      <c r="F8" s="41" t="s">
        <v>180</v>
      </c>
      <c r="G8" s="111">
        <v>0</v>
      </c>
      <c r="H8" s="112" t="s">
        <v>184</v>
      </c>
      <c r="I8" s="114" t="s">
        <v>185</v>
      </c>
    </row>
    <row r="9" spans="1:9" ht="36" customHeight="1">
      <c r="A9" s="43"/>
      <c r="B9" s="45"/>
      <c r="C9" s="138" t="s">
        <v>186</v>
      </c>
      <c r="D9" s="138"/>
      <c r="E9" s="138"/>
      <c r="F9" s="41" t="s">
        <v>180</v>
      </c>
      <c r="G9" s="111">
        <v>0</v>
      </c>
      <c r="H9" s="112" t="s">
        <v>195</v>
      </c>
      <c r="I9" s="113" t="s">
        <v>187</v>
      </c>
    </row>
    <row r="10" spans="1:9" ht="36" customHeight="1">
      <c r="A10" s="44"/>
      <c r="B10" s="46"/>
      <c r="C10" s="139" t="s">
        <v>188</v>
      </c>
      <c r="D10" s="139"/>
      <c r="E10" s="139"/>
      <c r="F10" s="41" t="s">
        <v>180</v>
      </c>
      <c r="G10" s="98">
        <v>0</v>
      </c>
      <c r="H10" s="74"/>
      <c r="I10" s="115" t="s">
        <v>189</v>
      </c>
    </row>
    <row r="11" spans="1:9" ht="64.2" customHeight="1">
      <c r="C11" s="8"/>
      <c r="D11" s="8"/>
      <c r="E11" s="8"/>
      <c r="F11" s="2"/>
      <c r="G11" s="104"/>
      <c r="H11" s="105"/>
    </row>
    <row r="12" spans="1:9" ht="18.75" customHeight="1">
      <c r="A12" s="43"/>
      <c r="B12" s="134" t="s">
        <v>190</v>
      </c>
      <c r="C12" s="135"/>
      <c r="D12" s="135"/>
      <c r="E12" s="135"/>
      <c r="F12" s="41" t="s">
        <v>180</v>
      </c>
      <c r="G12" s="111">
        <f>G13</f>
        <v>0</v>
      </c>
      <c r="H12" s="112" t="s">
        <v>181</v>
      </c>
      <c r="I12" s="113" t="s">
        <v>191</v>
      </c>
    </row>
    <row r="13" spans="1:9" ht="31.2" customHeight="1">
      <c r="A13" s="43"/>
      <c r="B13" s="45"/>
      <c r="C13" s="138" t="s">
        <v>192</v>
      </c>
      <c r="D13" s="138"/>
      <c r="E13" s="138"/>
      <c r="F13" s="41" t="s">
        <v>180</v>
      </c>
      <c r="G13" s="111">
        <f>G14*G15</f>
        <v>0</v>
      </c>
      <c r="H13" s="112" t="s">
        <v>181</v>
      </c>
      <c r="I13" s="113" t="s">
        <v>191</v>
      </c>
    </row>
    <row r="14" spans="1:9" ht="36" customHeight="1">
      <c r="A14" s="43"/>
      <c r="B14" s="45"/>
      <c r="C14" s="138" t="s">
        <v>193</v>
      </c>
      <c r="D14" s="138"/>
      <c r="E14" s="138"/>
      <c r="F14" s="41" t="s">
        <v>180</v>
      </c>
      <c r="G14" s="111">
        <v>0</v>
      </c>
      <c r="H14" s="112" t="s">
        <v>184</v>
      </c>
      <c r="I14" s="114" t="s">
        <v>194</v>
      </c>
    </row>
    <row r="15" spans="1:9" ht="36" customHeight="1">
      <c r="A15" s="43"/>
      <c r="B15" s="45"/>
      <c r="C15" s="138" t="s">
        <v>186</v>
      </c>
      <c r="D15" s="138"/>
      <c r="E15" s="138"/>
      <c r="F15" s="41" t="s">
        <v>180</v>
      </c>
      <c r="G15" s="111">
        <v>0</v>
      </c>
      <c r="H15" s="112" t="s">
        <v>195</v>
      </c>
      <c r="I15" s="113" t="s">
        <v>187</v>
      </c>
    </row>
    <row r="16" spans="1:9" ht="36" customHeight="1">
      <c r="A16" s="44"/>
      <c r="B16" s="46"/>
      <c r="C16" s="139" t="s">
        <v>188</v>
      </c>
      <c r="D16" s="139"/>
      <c r="E16" s="139"/>
      <c r="F16" s="41" t="s">
        <v>180</v>
      </c>
      <c r="G16" s="98">
        <v>0</v>
      </c>
      <c r="H16" s="74"/>
      <c r="I16" s="115" t="s">
        <v>189</v>
      </c>
    </row>
    <row r="17" spans="1:9" ht="64.2" customHeight="1">
      <c r="C17" s="8"/>
      <c r="D17" s="8"/>
      <c r="E17" s="8"/>
      <c r="F17" s="2"/>
      <c r="G17" s="104"/>
      <c r="H17" s="105"/>
    </row>
    <row r="18" spans="1:9" ht="18.75" customHeight="1">
      <c r="A18" s="43"/>
      <c r="B18" s="134" t="s">
        <v>196</v>
      </c>
      <c r="C18" s="145"/>
      <c r="D18" s="145"/>
      <c r="E18" s="146"/>
      <c r="F18" s="41"/>
      <c r="G18" s="111"/>
      <c r="H18" s="112"/>
      <c r="I18" s="113"/>
    </row>
    <row r="19" spans="1:9" ht="18.75" customHeight="1">
      <c r="A19" s="147" t="s">
        <v>197</v>
      </c>
      <c r="B19" s="148"/>
      <c r="C19" s="148"/>
      <c r="D19" s="148"/>
      <c r="E19" s="148"/>
      <c r="F19" s="148"/>
      <c r="G19" s="148"/>
      <c r="H19" s="148"/>
      <c r="I19" s="149"/>
    </row>
    <row r="20" spans="1:9" ht="22.8" customHeight="1">
      <c r="A20" s="143" t="s">
        <v>198</v>
      </c>
      <c r="B20" s="144"/>
      <c r="C20" s="144"/>
      <c r="D20" s="144"/>
      <c r="E20" s="144"/>
      <c r="F20" s="116"/>
      <c r="G20" s="116"/>
      <c r="H20" s="116"/>
      <c r="I20" s="117"/>
    </row>
    <row r="21" spans="1:9" ht="31.2" customHeight="1">
      <c r="A21" s="43"/>
      <c r="B21" s="45"/>
      <c r="C21" s="138" t="s">
        <v>186</v>
      </c>
      <c r="D21" s="138"/>
      <c r="E21" s="138"/>
      <c r="F21" s="41" t="s">
        <v>180</v>
      </c>
      <c r="G21" s="111">
        <f>G22*(44/12)</f>
        <v>0</v>
      </c>
      <c r="H21" s="112" t="s">
        <v>195</v>
      </c>
      <c r="I21" s="113" t="s">
        <v>187</v>
      </c>
    </row>
    <row r="22" spans="1:9" ht="36" customHeight="1">
      <c r="A22" s="43"/>
      <c r="B22" s="45"/>
      <c r="C22" s="138" t="s">
        <v>199</v>
      </c>
      <c r="D22" s="138"/>
      <c r="E22" s="138"/>
      <c r="F22" s="41" t="s">
        <v>180</v>
      </c>
      <c r="G22" s="111">
        <v>0</v>
      </c>
      <c r="H22" s="112" t="s">
        <v>200</v>
      </c>
      <c r="I22" s="114" t="s">
        <v>201</v>
      </c>
    </row>
    <row r="23" spans="1:9" ht="36" customHeight="1">
      <c r="A23" s="44"/>
      <c r="B23" s="46"/>
      <c r="C23" s="139" t="s">
        <v>188</v>
      </c>
      <c r="D23" s="139"/>
      <c r="E23" s="139"/>
      <c r="F23" s="41" t="s">
        <v>180</v>
      </c>
      <c r="G23" s="98">
        <v>0</v>
      </c>
      <c r="H23" s="74"/>
      <c r="I23" s="115" t="s">
        <v>189</v>
      </c>
    </row>
    <row r="24" spans="1:9" ht="64.2" customHeight="1">
      <c r="C24" s="8"/>
      <c r="D24" s="8"/>
      <c r="E24" s="8"/>
      <c r="F24" s="2"/>
      <c r="G24" s="104"/>
      <c r="H24" s="105"/>
    </row>
    <row r="25" spans="1:9" ht="22.8" customHeight="1">
      <c r="A25" s="143" t="s">
        <v>219</v>
      </c>
      <c r="B25" s="144"/>
      <c r="C25" s="144"/>
      <c r="D25" s="144"/>
      <c r="E25" s="144"/>
      <c r="F25" s="116"/>
      <c r="G25" s="116"/>
      <c r="H25" s="116"/>
      <c r="I25" s="117"/>
    </row>
    <row r="26" spans="1:9" ht="31.2" customHeight="1">
      <c r="A26" s="43"/>
      <c r="B26" s="45"/>
      <c r="C26" s="138" t="s">
        <v>220</v>
      </c>
      <c r="D26" s="138"/>
      <c r="E26" s="138"/>
      <c r="F26" s="41" t="s">
        <v>180</v>
      </c>
      <c r="G26" s="111">
        <f>G27*G28*(44/12)</f>
        <v>0</v>
      </c>
      <c r="H26" s="112" t="s">
        <v>221</v>
      </c>
      <c r="I26" s="113" t="s">
        <v>187</v>
      </c>
    </row>
    <row r="27" spans="1:9" ht="36" customHeight="1">
      <c r="A27" s="43"/>
      <c r="B27" s="45"/>
      <c r="C27" s="138" t="s">
        <v>199</v>
      </c>
      <c r="D27" s="138"/>
      <c r="E27" s="138"/>
      <c r="F27" s="41" t="s">
        <v>180</v>
      </c>
      <c r="G27" s="111">
        <v>0</v>
      </c>
      <c r="H27" s="112" t="s">
        <v>200</v>
      </c>
      <c r="I27" s="114" t="s">
        <v>201</v>
      </c>
    </row>
    <row r="28" spans="1:9" ht="36" customHeight="1">
      <c r="A28" s="43"/>
      <c r="B28" s="45"/>
      <c r="C28" s="138" t="s">
        <v>222</v>
      </c>
      <c r="D28" s="138"/>
      <c r="E28" s="138"/>
      <c r="F28" s="41" t="s">
        <v>180</v>
      </c>
      <c r="G28" s="111">
        <v>0</v>
      </c>
      <c r="H28" s="112" t="s">
        <v>223</v>
      </c>
      <c r="I28" s="118" t="s">
        <v>202</v>
      </c>
    </row>
    <row r="29" spans="1:9" ht="36" customHeight="1">
      <c r="A29" s="44"/>
      <c r="B29" s="46"/>
      <c r="C29" s="139" t="s">
        <v>188</v>
      </c>
      <c r="D29" s="139"/>
      <c r="E29" s="139"/>
      <c r="F29" s="41" t="s">
        <v>180</v>
      </c>
      <c r="G29" s="98">
        <v>0</v>
      </c>
      <c r="H29" s="74"/>
      <c r="I29" s="115" t="s">
        <v>189</v>
      </c>
    </row>
    <row r="30" spans="1:9" ht="64.2" customHeight="1">
      <c r="C30" s="8"/>
      <c r="D30" s="8"/>
      <c r="E30" s="8"/>
      <c r="F30" s="2"/>
      <c r="G30" s="104"/>
      <c r="H30" s="105"/>
    </row>
    <row r="31" spans="1:9" ht="18.75" customHeight="1">
      <c r="A31" s="147" t="s">
        <v>203</v>
      </c>
      <c r="B31" s="148"/>
      <c r="C31" s="148"/>
      <c r="D31" s="148"/>
      <c r="E31" s="148"/>
      <c r="F31" s="148"/>
      <c r="G31" s="148"/>
      <c r="H31" s="148"/>
      <c r="I31" s="149"/>
    </row>
    <row r="32" spans="1:9" ht="31.2" customHeight="1">
      <c r="A32" s="43"/>
      <c r="B32" s="45"/>
      <c r="C32" s="138" t="s">
        <v>186</v>
      </c>
      <c r="D32" s="138"/>
      <c r="E32" s="138"/>
      <c r="F32" s="41" t="s">
        <v>180</v>
      </c>
      <c r="G32" s="111">
        <f>G33*G34</f>
        <v>0</v>
      </c>
      <c r="H32" s="112" t="s">
        <v>195</v>
      </c>
      <c r="I32" s="113" t="s">
        <v>187</v>
      </c>
    </row>
    <row r="33" spans="1:9" ht="36" customHeight="1">
      <c r="A33" s="43"/>
      <c r="B33" s="45"/>
      <c r="C33" s="138" t="s">
        <v>204</v>
      </c>
      <c r="D33" s="138"/>
      <c r="E33" s="138"/>
      <c r="F33" s="41" t="s">
        <v>180</v>
      </c>
      <c r="G33" s="111">
        <v>0</v>
      </c>
      <c r="H33" s="112" t="s">
        <v>205</v>
      </c>
      <c r="I33" s="114" t="s">
        <v>206</v>
      </c>
    </row>
    <row r="34" spans="1:9" ht="36" customHeight="1">
      <c r="A34" s="44"/>
      <c r="B34" s="46"/>
      <c r="C34" s="139" t="s">
        <v>224</v>
      </c>
      <c r="D34" s="139"/>
      <c r="E34" s="139"/>
      <c r="F34" s="41" t="s">
        <v>180</v>
      </c>
      <c r="G34" s="98">
        <v>0</v>
      </c>
      <c r="H34" s="74" t="s">
        <v>125</v>
      </c>
      <c r="I34" s="115" t="s">
        <v>225</v>
      </c>
    </row>
    <row r="35" spans="1:9" ht="36" customHeight="1">
      <c r="A35" s="44"/>
      <c r="B35" s="46"/>
      <c r="C35" s="139" t="s">
        <v>188</v>
      </c>
      <c r="D35" s="139"/>
      <c r="E35" s="139"/>
      <c r="F35" s="41" t="s">
        <v>180</v>
      </c>
      <c r="G35" s="98">
        <v>0</v>
      </c>
      <c r="H35" s="74"/>
      <c r="I35" s="115" t="s">
        <v>189</v>
      </c>
    </row>
    <row r="36" spans="1:9" ht="64.2" customHeight="1">
      <c r="C36" s="8"/>
      <c r="D36" s="8"/>
      <c r="E36" s="8"/>
      <c r="F36" s="2"/>
      <c r="G36" s="104"/>
      <c r="H36" s="105"/>
    </row>
    <row r="37" spans="1:9">
      <c r="A37" s="2"/>
      <c r="B37" s="2"/>
      <c r="C37" s="2"/>
      <c r="D37" s="2"/>
    </row>
  </sheetData>
  <mergeCells count="27">
    <mergeCell ref="C33:E33"/>
    <mergeCell ref="C34:E34"/>
    <mergeCell ref="C35:E35"/>
    <mergeCell ref="C26:E26"/>
    <mergeCell ref="C27:E27"/>
    <mergeCell ref="C28:E28"/>
    <mergeCell ref="C29:E29"/>
    <mergeCell ref="A31:I31"/>
    <mergeCell ref="C32:E32"/>
    <mergeCell ref="A25:E25"/>
    <mergeCell ref="B12:E12"/>
    <mergeCell ref="C13:E13"/>
    <mergeCell ref="C14:E14"/>
    <mergeCell ref="C15:E15"/>
    <mergeCell ref="C16:E16"/>
    <mergeCell ref="B18:E18"/>
    <mergeCell ref="A19:I19"/>
    <mergeCell ref="A20:E20"/>
    <mergeCell ref="C21:E21"/>
    <mergeCell ref="C22:E22"/>
    <mergeCell ref="C23:E23"/>
    <mergeCell ref="C10:E10"/>
    <mergeCell ref="A3:I3"/>
    <mergeCell ref="B6:E6"/>
    <mergeCell ref="C7:E7"/>
    <mergeCell ref="C8:E8"/>
    <mergeCell ref="C9:E9"/>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6</vt:i4>
      </vt:variant>
    </vt:vector>
  </HeadingPairs>
  <TitlesOfParts>
    <vt:vector size="14" baseType="lpstr">
      <vt:lpstr>MPS(input)</vt:lpstr>
      <vt:lpstr>MPS(input_separate)</vt:lpstr>
      <vt:lpstr>MPS(calc_process)</vt:lpstr>
      <vt:lpstr>MSS</vt:lpstr>
      <vt:lpstr>MRS(input)</vt:lpstr>
      <vt:lpstr>MRS(input_separate) </vt:lpstr>
      <vt:lpstr>MRS(calc_process)</vt:lpstr>
      <vt:lpstr>Tool_02_01</vt:lpstr>
      <vt:lpstr>'MPS(calc_process)'!Print_Area</vt:lpstr>
      <vt:lpstr>'MPS(input)'!Print_Area</vt:lpstr>
      <vt:lpstr>'MRS(calc_process)'!Print_Area</vt:lpstr>
      <vt:lpstr>'MRS(input)'!Print_Area</vt:lpstr>
      <vt:lpstr>'MRS(input_separate) '!Print_Area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2025-12-29T14:59:30Z</dcterms:modified>
</cp:coreProperties>
</file>