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defaultThemeVersion="124226"/>
  <mc:AlternateContent xmlns:mc="http://schemas.openxmlformats.org/markup-compatibility/2006">
    <mc:Choice Requires="x15">
      <x15ac:absPath xmlns:x15ac="http://schemas.microsoft.com/office/spreadsheetml/2010/11/ac" url="https://d.docs.live.net/5AAF7FD7A90E929F/Desktop/Meth/Meth/Meth Rev01/"/>
    </mc:Choice>
  </mc:AlternateContent>
  <xr:revisionPtr revIDLastSave="198" documentId="8_{32DC5BA7-B09B-4C39-B0B6-3F97854426B0}" xr6:coauthVersionLast="47" xr6:coauthVersionMax="47" xr10:uidLastSave="{9C307E89-D66F-4FD1-8178-910C23B756F0}"/>
  <bookViews>
    <workbookView xWindow="-108" yWindow="-108" windowWidth="23256" windowHeight="12456" tabRatio="670" firstSheet="2" activeTab="4" xr2:uid="{00000000-000D-0000-FFFF-FFFF00000000}"/>
  </bookViews>
  <sheets>
    <sheet name="MPS(input)" sheetId="30" r:id="rId1"/>
    <sheet name="MPS(input_separate)" sheetId="32" r:id="rId2"/>
    <sheet name="MPS(calc_process)" sheetId="31" r:id="rId3"/>
    <sheet name="MSS" sheetId="33" r:id="rId4"/>
    <sheet name="MRS(input) " sheetId="47" r:id="rId5"/>
    <sheet name="MRS(input_separate) " sheetId="48" r:id="rId6"/>
    <sheet name="MRS(calc_process)" sheetId="49" r:id="rId7"/>
    <sheet name="Tool_02_01" sheetId="43" r:id="rId8"/>
  </sheets>
  <externalReferences>
    <externalReference r:id="rId9"/>
  </externalReferences>
  <definedNames>
    <definedName name="_xlnm.Print_Area" localSheetId="2">'MPS(calc_process)'!$A$1:$I$78</definedName>
    <definedName name="_xlnm.Print_Area" localSheetId="0">'MPS(input)'!$A$1:$K$43</definedName>
    <definedName name="_xlnm.Print_Area" localSheetId="6">'MRS(calc_process)'!$A$1:$I$78</definedName>
    <definedName name="_xlnm.Print_Area" localSheetId="4">'MRS(input) '!$A$1:$K$44</definedName>
    <definedName name="_xlnm.Print_Area" localSheetId="7">Tool_02_01!$A$1:$I$36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2" i="47" l="1"/>
  <c r="K1" i="47"/>
  <c r="G92" i="49"/>
  <c r="G91" i="49"/>
  <c r="G90" i="49" s="1"/>
  <c r="G86" i="49" s="1"/>
  <c r="G88" i="49"/>
  <c r="I82" i="49"/>
  <c r="I81" i="49"/>
  <c r="G71" i="49"/>
  <c r="G41" i="49"/>
  <c r="G36" i="49" s="1"/>
  <c r="G8" i="49"/>
  <c r="I2" i="49"/>
  <c r="I1" i="49"/>
  <c r="M2" i="48"/>
  <c r="M1" i="48"/>
  <c r="E56" i="47"/>
  <c r="E55" i="47"/>
  <c r="E54" i="47"/>
  <c r="E53" i="47" s="1"/>
  <c r="E32" i="47"/>
  <c r="G59" i="49" s="1"/>
  <c r="E31" i="47"/>
  <c r="G63" i="49" s="1"/>
  <c r="E30" i="47"/>
  <c r="G37" i="49" s="1"/>
  <c r="E29" i="47"/>
  <c r="E28" i="47"/>
  <c r="G62" i="49" s="1"/>
  <c r="E27" i="47"/>
  <c r="G53" i="49" s="1"/>
  <c r="E26" i="47"/>
  <c r="G52" i="49" s="1"/>
  <c r="E13" i="47"/>
  <c r="G20" i="49" s="1"/>
  <c r="E12" i="47"/>
  <c r="G21" i="49" s="1"/>
  <c r="E11" i="47"/>
  <c r="G13" i="49" s="1"/>
  <c r="E10" i="47"/>
  <c r="G19" i="49" s="1"/>
  <c r="E9" i="47"/>
  <c r="G22" i="49" s="1"/>
  <c r="G61" i="49" l="1"/>
  <c r="G69" i="49"/>
  <c r="G51" i="49"/>
  <c r="G15" i="49"/>
  <c r="G34" i="49"/>
  <c r="G18" i="49"/>
  <c r="G14" i="49" s="1"/>
  <c r="G12" i="49" s="1"/>
  <c r="G10" i="49" s="1"/>
  <c r="G70" i="49"/>
  <c r="G68" i="49" s="1"/>
  <c r="G60" i="49" s="1"/>
  <c r="G29" i="49"/>
  <c r="G28" i="49" s="1"/>
  <c r="G37" i="31"/>
  <c r="G61" i="31"/>
  <c r="G29" i="31"/>
  <c r="G70" i="31"/>
  <c r="G22" i="31"/>
  <c r="G21" i="31"/>
  <c r="G20" i="31"/>
  <c r="G15" i="31"/>
  <c r="G19" i="31"/>
  <c r="E32" i="30"/>
  <c r="E31" i="30"/>
  <c r="E30" i="30"/>
  <c r="E29" i="30"/>
  <c r="E28" i="30"/>
  <c r="E27" i="30"/>
  <c r="E26" i="30"/>
  <c r="E13" i="30"/>
  <c r="E12" i="30"/>
  <c r="E11" i="30"/>
  <c r="E10" i="30"/>
  <c r="E9" i="30"/>
  <c r="G32" i="43"/>
  <c r="G58" i="49" l="1"/>
  <c r="G57" i="49"/>
  <c r="G41" i="31"/>
  <c r="G36" i="31" s="1"/>
  <c r="G34" i="31" s="1"/>
  <c r="G28" i="31"/>
  <c r="G18" i="31"/>
  <c r="G14" i="31" s="1"/>
  <c r="G26" i="43"/>
  <c r="G21" i="43"/>
  <c r="G13" i="43"/>
  <c r="G12" i="43" s="1"/>
  <c r="G7" i="43"/>
  <c r="G6" i="43"/>
  <c r="G59" i="31"/>
  <c r="G63" i="31"/>
  <c r="G69" i="31"/>
  <c r="G71" i="31"/>
  <c r="G62" i="31"/>
  <c r="G53" i="31"/>
  <c r="G52" i="31"/>
  <c r="G13" i="31"/>
  <c r="G49" i="49" l="1"/>
  <c r="G6" i="49" s="1"/>
  <c r="B38" i="47" s="1"/>
  <c r="G68" i="31"/>
  <c r="G60" i="31" s="1"/>
  <c r="G57" i="31" s="1"/>
  <c r="G92" i="31"/>
  <c r="G91" i="31"/>
  <c r="G88" i="31"/>
  <c r="I82" i="31"/>
  <c r="I81" i="31"/>
  <c r="E56" i="30"/>
  <c r="E55" i="30"/>
  <c r="E54" i="30"/>
  <c r="C2" i="33"/>
  <c r="C1" i="33"/>
  <c r="I1" i="31"/>
  <c r="I1" i="43" s="1"/>
  <c r="M2" i="32"/>
  <c r="M1" i="32"/>
  <c r="G8" i="31"/>
  <c r="I2" i="31"/>
  <c r="I2" i="43" s="1"/>
  <c r="G58" i="31" l="1"/>
  <c r="G51" i="31"/>
  <c r="G49" i="31" s="1"/>
  <c r="G90" i="31"/>
  <c r="G86" i="31" s="1"/>
  <c r="E53" i="30"/>
  <c r="G12" i="31"/>
  <c r="G10" i="31" l="1"/>
  <c r="G6" i="31" l="1"/>
  <c r="B38" i="30" s="1"/>
</calcChain>
</file>

<file path=xl/sharedStrings.xml><?xml version="1.0" encoding="utf-8"?>
<sst xmlns="http://schemas.openxmlformats.org/spreadsheetml/2006/main" count="1055" uniqueCount="308">
  <si>
    <t>Value</t>
    <phoneticPr fontId="2"/>
  </si>
  <si>
    <t>Units</t>
    <phoneticPr fontId="2"/>
  </si>
  <si>
    <t>1. Calculations for emission reductions</t>
    <phoneticPr fontId="2"/>
  </si>
  <si>
    <t>2. Selected default values, etc.</t>
    <phoneticPr fontId="2"/>
  </si>
  <si>
    <t>3. Calculations for reference emissions</t>
    <phoneticPr fontId="2"/>
  </si>
  <si>
    <t>4. Calculations of the project emissions</t>
    <phoneticPr fontId="2"/>
  </si>
  <si>
    <t>Fuel type</t>
    <phoneticPr fontId="2"/>
  </si>
  <si>
    <t>Parameter</t>
  </si>
  <si>
    <t>[List of Default Values]</t>
    <phoneticPr fontId="2"/>
  </si>
  <si>
    <t>[Monitoring option]</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</si>
  <si>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</si>
  <si>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</si>
  <si>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</si>
  <si>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</si>
  <si>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</si>
  <si>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</si>
  <si>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</si>
  <si>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</si>
  <si>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</si>
  <si>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</si>
  <si>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Monitoring point No.</t>
    <phoneticPr fontId="2"/>
  </si>
  <si>
    <t>Parameters</t>
    <phoneticPr fontId="2"/>
  </si>
  <si>
    <t>Description of data</t>
    <phoneticPr fontId="2"/>
  </si>
  <si>
    <t>Estimated Values</t>
    <phoneticPr fontId="2"/>
  </si>
  <si>
    <t>Units</t>
    <phoneticPr fontId="2"/>
  </si>
  <si>
    <t>Monitoring option</t>
    <phoneticPr fontId="2"/>
  </si>
  <si>
    <t>Source of data</t>
    <phoneticPr fontId="2"/>
  </si>
  <si>
    <t>Measurement methods and procedures</t>
    <phoneticPr fontId="2"/>
  </si>
  <si>
    <t>Monitoring frequency</t>
    <phoneticPr fontId="2"/>
  </si>
  <si>
    <t>Other comments</t>
    <phoneticPr fontId="2"/>
  </si>
  <si>
    <t>Option B</t>
    <phoneticPr fontId="2"/>
  </si>
  <si>
    <t>Option A</t>
    <phoneticPr fontId="2"/>
  </si>
  <si>
    <t>Based on the amount of transaction which is measured directly using measuring equipments (Data used: commercial evidence such as invoices)</t>
    <phoneticPr fontId="2"/>
  </si>
  <si>
    <t>Option C</t>
    <phoneticPr fontId="2"/>
  </si>
  <si>
    <t>Based on the actual measurement using measuring equipments (Data used: measured values)</t>
    <phoneticPr fontId="2"/>
  </si>
  <si>
    <t>(1)</t>
    <phoneticPr fontId="2"/>
  </si>
  <si>
    <t>MWh/p</t>
    <phoneticPr fontId="2"/>
  </si>
  <si>
    <t>Electricity</t>
    <phoneticPr fontId="2"/>
  </si>
  <si>
    <r>
      <t xml:space="preserve">Emission reductions during the period </t>
    </r>
    <r>
      <rPr>
        <i/>
        <sz val="11"/>
        <color indexed="8"/>
        <rFont val="Arial"/>
        <family val="2"/>
      </rPr>
      <t>p</t>
    </r>
    <phoneticPr fontId="2"/>
  </si>
  <si>
    <r>
      <t>ER</t>
    </r>
    <r>
      <rPr>
        <vertAlign val="subscript"/>
        <sz val="11"/>
        <color indexed="8"/>
        <rFont val="Arial"/>
        <family val="2"/>
      </rPr>
      <t>p</t>
    </r>
    <phoneticPr fontId="2"/>
  </si>
  <si>
    <r>
      <t>EF</t>
    </r>
    <r>
      <rPr>
        <vertAlign val="subscript"/>
        <sz val="11"/>
        <color indexed="8"/>
        <rFont val="Arial"/>
        <family val="2"/>
      </rPr>
      <t>RE</t>
    </r>
    <phoneticPr fontId="2"/>
  </si>
  <si>
    <r>
      <t xml:space="preserve">Reference emissions during the period </t>
    </r>
    <r>
      <rPr>
        <i/>
        <sz val="11"/>
        <color indexed="8"/>
        <rFont val="Arial"/>
        <family val="2"/>
      </rPr>
      <t>p</t>
    </r>
    <phoneticPr fontId="2"/>
  </si>
  <si>
    <r>
      <t>RE</t>
    </r>
    <r>
      <rPr>
        <vertAlign val="subscript"/>
        <sz val="11"/>
        <color indexed="8"/>
        <rFont val="Arial"/>
        <family val="2"/>
      </rPr>
      <t>p</t>
    </r>
    <phoneticPr fontId="2"/>
  </si>
  <si>
    <r>
      <t xml:space="preserve">Total quantity of the electricity generated in the project during the period </t>
    </r>
    <r>
      <rPr>
        <i/>
        <sz val="11"/>
        <color indexed="8"/>
        <rFont val="Arial"/>
        <family val="2"/>
      </rPr>
      <t>p</t>
    </r>
    <phoneticPr fontId="2"/>
  </si>
  <si>
    <r>
      <rPr>
        <sz val="11"/>
        <color indexed="8"/>
        <rFont val="ＭＳ Ｐゴシック"/>
        <family val="3"/>
        <charset val="128"/>
      </rPr>
      <t>∑</t>
    </r>
    <r>
      <rPr>
        <sz val="11"/>
        <color indexed="8"/>
        <rFont val="Arial"/>
        <family val="2"/>
      </rPr>
      <t>EG</t>
    </r>
    <r>
      <rPr>
        <vertAlign val="subscript"/>
        <sz val="11"/>
        <color indexed="8"/>
        <rFont val="Arial"/>
        <family val="2"/>
      </rPr>
      <t>i,p</t>
    </r>
    <phoneticPr fontId="2"/>
  </si>
  <si>
    <r>
      <t xml:space="preserve">Project emissions during the period </t>
    </r>
    <r>
      <rPr>
        <i/>
        <sz val="11"/>
        <color indexed="8"/>
        <rFont val="Arial"/>
        <family val="2"/>
      </rPr>
      <t>p</t>
    </r>
    <phoneticPr fontId="2"/>
  </si>
  <si>
    <r>
      <t>PE</t>
    </r>
    <r>
      <rPr>
        <vertAlign val="subscript"/>
        <sz val="11"/>
        <color indexed="8"/>
        <rFont val="Arial"/>
        <family val="2"/>
      </rPr>
      <t>p</t>
    </r>
    <phoneticPr fontId="2"/>
  </si>
  <si>
    <r>
      <t>CO</t>
    </r>
    <r>
      <rPr>
        <b/>
        <vertAlign val="subscript"/>
        <sz val="11"/>
        <color indexed="9"/>
        <rFont val="Arial"/>
        <family val="2"/>
      </rPr>
      <t>2</t>
    </r>
    <r>
      <rPr>
        <b/>
        <sz val="11"/>
        <color indexed="9"/>
        <rFont val="Arial"/>
        <family val="2"/>
      </rPr>
      <t xml:space="preserve"> emission reductions</t>
    </r>
    <phoneticPr fontId="2"/>
  </si>
  <si>
    <t>Monitoring Plan Sheet (Input Sheet) [Attachment to Project Design Document]</t>
    <phoneticPr fontId="2"/>
  </si>
  <si>
    <t>Monitoring Plan Sheet (Calculation Process Sheet) [Attachment to Project Design Document]</t>
    <phoneticPr fontId="2"/>
  </si>
  <si>
    <t>N/A</t>
    <phoneticPr fontId="2"/>
  </si>
  <si>
    <t>N/A</t>
    <phoneticPr fontId="2"/>
  </si>
  <si>
    <t>N/A</t>
    <phoneticPr fontId="2"/>
  </si>
  <si>
    <r>
      <t>Reference CO</t>
    </r>
    <r>
      <rPr>
        <vertAlign val="subscript"/>
        <sz val="11"/>
        <color indexed="8"/>
        <rFont val="Arial"/>
        <family val="2"/>
      </rPr>
      <t>2</t>
    </r>
    <r>
      <rPr>
        <sz val="11"/>
        <color indexed="8"/>
        <rFont val="Arial"/>
        <family val="2"/>
      </rPr>
      <t xml:space="preserve"> emission factor of grid and/or captive electricity</t>
    </r>
    <phoneticPr fontId="2"/>
  </si>
  <si>
    <t>Monitoring Structure Sheet [Attachment to Project Design Document]</t>
  </si>
  <si>
    <t>Responsible personnel</t>
  </si>
  <si>
    <t>Role</t>
  </si>
  <si>
    <t>Reference Number:</t>
    <phoneticPr fontId="2"/>
  </si>
  <si>
    <r>
      <t>tCO</t>
    </r>
    <r>
      <rPr>
        <vertAlign val="subscript"/>
        <sz val="11"/>
        <color indexed="8"/>
        <rFont val="Arial"/>
        <family val="2"/>
      </rPr>
      <t>2</t>
    </r>
    <r>
      <rPr>
        <sz val="11"/>
        <color indexed="8"/>
        <rFont val="Arial"/>
        <family val="2"/>
      </rPr>
      <t>eq/p</t>
    </r>
  </si>
  <si>
    <r>
      <t>tCO</t>
    </r>
    <r>
      <rPr>
        <vertAlign val="subscript"/>
        <sz val="11"/>
        <color indexed="8"/>
        <rFont val="Arial"/>
        <family val="2"/>
      </rPr>
      <t>2</t>
    </r>
    <r>
      <rPr>
        <sz val="11"/>
        <color indexed="8"/>
        <rFont val="Arial"/>
        <family val="2"/>
      </rPr>
      <t>eq/MWh</t>
    </r>
  </si>
  <si>
    <t>พารามิเตอร์</t>
  </si>
  <si>
    <t>ความหมาย</t>
  </si>
  <si>
    <t>หน่วย</t>
  </si>
  <si>
    <t>ค่า</t>
  </si>
  <si>
    <r>
      <t>ER</t>
    </r>
    <r>
      <rPr>
        <b/>
        <vertAlign val="subscript"/>
        <sz val="16"/>
        <color indexed="12"/>
        <rFont val="BrowalliaUPC"/>
        <family val="2"/>
      </rPr>
      <t>y</t>
    </r>
  </si>
  <si>
    <t xml:space="preserve">การลดการปล่อยก๊าซเรือนกระจกในปี y  </t>
  </si>
  <si>
    <r>
      <t>tCO</t>
    </r>
    <r>
      <rPr>
        <b/>
        <vertAlign val="subscript"/>
        <sz val="16"/>
        <color indexed="60"/>
        <rFont val="BrowalliaUPC"/>
        <family val="2"/>
      </rPr>
      <t>2</t>
    </r>
    <r>
      <rPr>
        <b/>
        <sz val="16"/>
        <color indexed="60"/>
        <rFont val="BrowalliaUPC"/>
        <family val="2"/>
      </rPr>
      <t>e/year</t>
    </r>
  </si>
  <si>
    <r>
      <t>BE</t>
    </r>
    <r>
      <rPr>
        <vertAlign val="subscript"/>
        <sz val="16"/>
        <color indexed="12"/>
        <rFont val="BrowalliaUPC"/>
        <family val="2"/>
      </rPr>
      <t>y</t>
    </r>
  </si>
  <si>
    <t xml:space="preserve">การปล่อยก๊าซเรือนกระจกจากกรณีฐานในปี y </t>
  </si>
  <si>
    <r>
      <t>tCO</t>
    </r>
    <r>
      <rPr>
        <vertAlign val="subscript"/>
        <sz val="16"/>
        <color indexed="60"/>
        <rFont val="BrowalliaUPC"/>
        <family val="2"/>
      </rPr>
      <t>2</t>
    </r>
    <r>
      <rPr>
        <sz val="16"/>
        <color indexed="60"/>
        <rFont val="BrowalliaUPC"/>
        <family val="2"/>
      </rPr>
      <t>e/year</t>
    </r>
  </si>
  <si>
    <r>
      <t>PE</t>
    </r>
    <r>
      <rPr>
        <vertAlign val="subscript"/>
        <sz val="16"/>
        <color indexed="12"/>
        <rFont val="BrowalliaUPC"/>
        <family val="2"/>
      </rPr>
      <t>y</t>
    </r>
  </si>
  <si>
    <t xml:space="preserve">การปล่อยก๊าซเรือนกระจกจากการดำเนินโครงการในปี y </t>
  </si>
  <si>
    <r>
      <t>LE</t>
    </r>
    <r>
      <rPr>
        <vertAlign val="subscript"/>
        <sz val="16"/>
        <color indexed="12"/>
        <rFont val="BrowalliaUPC"/>
        <family val="2"/>
      </rPr>
      <t>y</t>
    </r>
  </si>
  <si>
    <t xml:space="preserve">การปล่อยก๊าซเรือนกระจกนอกขอบเขตโครงการในปี y  </t>
  </si>
  <si>
    <t>(2)</t>
  </si>
  <si>
    <r>
      <t>tCO</t>
    </r>
    <r>
      <rPr>
        <vertAlign val="subscript"/>
        <sz val="11"/>
        <color indexed="8"/>
        <rFont val="Arial"/>
        <family val="2"/>
      </rPr>
      <t>2</t>
    </r>
    <r>
      <rPr>
        <sz val="11"/>
        <color indexed="8"/>
        <rFont val="Arial"/>
        <family val="2"/>
      </rPr>
      <t>eq</t>
    </r>
  </si>
  <si>
    <t>Report on greenhouse gas emissions (Emission Factor) from electricity generation/consumption for projects and activities of greenhouse gas reduction published by TGO.</t>
  </si>
  <si>
    <t xml:space="preserve">Reference CO2 emission factor of natural gas fuel </t>
  </si>
  <si>
    <t>Source of data</t>
  </si>
  <si>
    <r>
      <t xml:space="preserve">Table 4: </t>
    </r>
    <r>
      <rPr>
        <b/>
        <i/>
        <sz val="11"/>
        <color indexed="8"/>
        <rFont val="Arial"/>
        <family val="2"/>
      </rPr>
      <t>Ex-ante</t>
    </r>
    <r>
      <rPr>
        <b/>
        <sz val="11"/>
        <color indexed="8"/>
        <rFont val="Arial"/>
        <family val="2"/>
      </rPr>
      <t xml:space="preserve"> estimation of CO</t>
    </r>
    <r>
      <rPr>
        <b/>
        <vertAlign val="subscript"/>
        <sz val="11"/>
        <color indexed="8"/>
        <rFont val="Arial"/>
        <family val="2"/>
      </rPr>
      <t>2</t>
    </r>
    <r>
      <rPr>
        <b/>
        <sz val="11"/>
        <color indexed="8"/>
        <rFont val="Arial"/>
        <family val="2"/>
      </rPr>
      <t xml:space="preserve"> emission reductions</t>
    </r>
  </si>
  <si>
    <t>MWh/p</t>
  </si>
  <si>
    <r>
      <t xml:space="preserve">Table 1: Parameters to be monitored </t>
    </r>
    <r>
      <rPr>
        <b/>
        <i/>
        <sz val="11"/>
        <color indexed="8"/>
        <rFont val="Arial"/>
        <family val="2"/>
      </rPr>
      <t>ex post</t>
    </r>
    <r>
      <rPr>
        <b/>
        <sz val="11"/>
        <color indexed="8"/>
        <rFont val="Arial"/>
        <family val="2"/>
      </rPr>
      <t xml:space="preserve"> (Baseline Emissions)</t>
    </r>
  </si>
  <si>
    <r>
      <t xml:space="preserve">Table 2: Project-specific parameters to be fixed </t>
    </r>
    <r>
      <rPr>
        <b/>
        <i/>
        <sz val="11"/>
        <color indexed="8"/>
        <rFont val="Arial"/>
        <family val="2"/>
      </rPr>
      <t>ex ante</t>
    </r>
    <r>
      <rPr>
        <b/>
        <sz val="11"/>
        <color indexed="8"/>
        <rFont val="Arial"/>
        <family val="2"/>
      </rPr>
      <t xml:space="preserve"> (Baseline Emissions)</t>
    </r>
  </si>
  <si>
    <r>
      <t xml:space="preserve">Table 3: Parameters to be monitored </t>
    </r>
    <r>
      <rPr>
        <b/>
        <i/>
        <sz val="11"/>
        <color indexed="8"/>
        <rFont val="Arial"/>
        <family val="2"/>
      </rPr>
      <t>ex post</t>
    </r>
    <r>
      <rPr>
        <b/>
        <sz val="11"/>
        <color indexed="8"/>
        <rFont val="Arial"/>
        <family val="2"/>
      </rPr>
      <t xml:space="preserve"> (Project Emissions)</t>
    </r>
  </si>
  <si>
    <r>
      <t>EF</t>
    </r>
    <r>
      <rPr>
        <vertAlign val="subscript"/>
        <sz val="11"/>
        <rFont val="Arial"/>
        <family val="2"/>
      </rPr>
      <t>CO2,NG</t>
    </r>
  </si>
  <si>
    <t>(3)</t>
  </si>
  <si>
    <t>Option A</t>
  </si>
  <si>
    <t>Based on public data which is measured by entities other than the project participants (Data used: publicly recognized data such as statistical data and specifications)</t>
  </si>
  <si>
    <t>Option 1 Measurement Report In the case of information on the amount of electricity released from the producer and the amount of electricity received by the consumer
Option 2 uses a Default Value of 0.03 (3%).</t>
  </si>
  <si>
    <t>Option  A Or Option B</t>
  </si>
  <si>
    <t>1) If using Option 1, the project developer will have to monitor the value every year throughout the monitoring of greenhouse gas emissions reductions.
2) If using Option 2, the project developer must use this value throughout the monitoring of greenhouse gas emissions reductions.</t>
  </si>
  <si>
    <t>Defined once in the first year of the credit period.</t>
  </si>
  <si>
    <r>
      <t>EF</t>
    </r>
    <r>
      <rPr>
        <vertAlign val="subscript"/>
        <sz val="11"/>
        <rFont val="Arial"/>
        <family val="2"/>
      </rPr>
      <t>Elec</t>
    </r>
  </si>
  <si>
    <t>tCO2eq/MWh</t>
  </si>
  <si>
    <r>
      <rPr>
        <b/>
        <u/>
        <sz val="11"/>
        <rFont val="Arial"/>
        <family val="2"/>
      </rPr>
      <t>For the preparation of project design documents</t>
    </r>
    <r>
      <rPr>
        <sz val="11"/>
        <rFont val="Arial"/>
        <family val="2"/>
      </rPr>
      <t xml:space="preserve">
Use the latest EFElec,y published by TGO
</t>
    </r>
    <r>
      <rPr>
        <b/>
        <u/>
        <sz val="11"/>
        <rFont val="Arial"/>
        <family val="2"/>
      </rPr>
      <t>For carbon credit issuance</t>
    </r>
    <r>
      <rPr>
        <sz val="11"/>
        <rFont val="Arial"/>
        <family val="2"/>
      </rPr>
      <t xml:space="preserve">
Use the EFElec,y values announced by TGO according to the year of the carbon credit issuance. However, in the case that the year of the carbon credit issuance does not have EFElec,y values published by TGO, use the latest EFElec,y values published by TGO in that year instead.</t>
    </r>
  </si>
  <si>
    <r>
      <t>tCO</t>
    </r>
    <r>
      <rPr>
        <vertAlign val="subscript"/>
        <sz val="11"/>
        <rFont val="Arial"/>
        <family val="2"/>
      </rPr>
      <t>2</t>
    </r>
    <r>
      <rPr>
        <sz val="11"/>
        <rFont val="Arial"/>
        <family val="2"/>
      </rPr>
      <t>/GJ</t>
    </r>
  </si>
  <si>
    <r>
      <t>Reference CO</t>
    </r>
    <r>
      <rPr>
        <vertAlign val="subscript"/>
        <sz val="11"/>
        <color rgb="FF000000"/>
        <rFont val="Arial"/>
        <family val="2"/>
      </rPr>
      <t>2</t>
    </r>
    <r>
      <rPr>
        <sz val="11"/>
        <color indexed="8"/>
        <rFont val="Arial"/>
        <family val="2"/>
      </rPr>
      <t xml:space="preserve"> emission factor of natural gas fuel </t>
    </r>
  </si>
  <si>
    <t>Natural gas</t>
  </si>
  <si>
    <r>
      <t>tCO</t>
    </r>
    <r>
      <rPr>
        <vertAlign val="subscript"/>
        <sz val="11"/>
        <color rgb="FF000000"/>
        <rFont val="Arial"/>
        <family val="2"/>
      </rPr>
      <t>2</t>
    </r>
    <r>
      <rPr>
        <sz val="11"/>
        <color indexed="8"/>
        <rFont val="Arial"/>
        <family val="2"/>
      </rPr>
      <t>/GJ</t>
    </r>
  </si>
  <si>
    <r>
      <t>tCO</t>
    </r>
    <r>
      <rPr>
        <vertAlign val="subscript"/>
        <sz val="11"/>
        <color indexed="8"/>
        <rFont val="Arial"/>
        <family val="2"/>
      </rPr>
      <t>2</t>
    </r>
    <r>
      <rPr>
        <sz val="11"/>
        <color indexed="8"/>
        <rFont val="Arial"/>
        <family val="2"/>
      </rPr>
      <t>/GJ</t>
    </r>
  </si>
  <si>
    <r>
      <t>EF</t>
    </r>
    <r>
      <rPr>
        <vertAlign val="subscript"/>
        <sz val="11"/>
        <color rgb="FF000000"/>
        <rFont val="Arial"/>
        <family val="2"/>
      </rPr>
      <t>CO2,NG</t>
    </r>
  </si>
  <si>
    <t xml:space="preserve">Average technical transmission and distribution losses for providing electricity to source j  during the period (in year y ) </t>
  </si>
  <si>
    <t xml:space="preserve">Emission factor for electricity generation/consumption  during the period (in year y ) </t>
  </si>
  <si>
    <t>5. Calculations of the Leakage emissions</t>
  </si>
  <si>
    <r>
      <t xml:space="preserve">Leakage emissions during the period </t>
    </r>
    <r>
      <rPr>
        <i/>
        <sz val="11"/>
        <color indexed="8"/>
        <rFont val="Arial"/>
        <family val="2"/>
      </rPr>
      <t>p</t>
    </r>
  </si>
  <si>
    <t>LEy</t>
  </si>
  <si>
    <t>j</t>
  </si>
  <si>
    <t>source</t>
  </si>
  <si>
    <t>EFElec</t>
  </si>
  <si>
    <t>Monitoring Report Sheet (Input Sheet) [For Verification]</t>
  </si>
  <si>
    <t>3.1 Option I : Calculation based on passenger or freight transport</t>
  </si>
  <si>
    <t xml:space="preserve">Baseline emissions  during the period (in year y ) </t>
  </si>
  <si>
    <r>
      <t>BE</t>
    </r>
    <r>
      <rPr>
        <vertAlign val="subscript"/>
        <sz val="16"/>
        <color theme="1"/>
        <rFont val="Browallia New"/>
        <family val="2"/>
      </rPr>
      <t>y</t>
    </r>
  </si>
  <si>
    <t>Total annual passengers or tons of goods transported by each project vehicle i in year y on route k</t>
  </si>
  <si>
    <r>
      <t>P</t>
    </r>
    <r>
      <rPr>
        <vertAlign val="subscript"/>
        <sz val="11"/>
        <color rgb="FF000000"/>
        <rFont val="Arial"/>
        <family val="2"/>
      </rPr>
      <t>i,y,k</t>
    </r>
  </si>
  <si>
    <r>
      <t>t CO</t>
    </r>
    <r>
      <rPr>
        <vertAlign val="subscript"/>
        <sz val="11"/>
        <color rgb="FF000000"/>
        <rFont val="Arial"/>
        <family val="2"/>
      </rPr>
      <t>2</t>
    </r>
    <r>
      <rPr>
        <sz val="11"/>
        <color indexed="8"/>
        <rFont val="Arial"/>
        <family val="2"/>
      </rPr>
      <t>/passenger-km or t CO</t>
    </r>
    <r>
      <rPr>
        <vertAlign val="subscript"/>
        <sz val="11"/>
        <color rgb="FF000000"/>
        <rFont val="Arial"/>
        <family val="2"/>
      </rPr>
      <t>2</t>
    </r>
    <r>
      <rPr>
        <sz val="11"/>
        <color indexed="8"/>
        <rFont val="Arial"/>
        <family val="2"/>
      </rPr>
      <t>/ton-km</t>
    </r>
  </si>
  <si>
    <r>
      <t>BEF</t>
    </r>
    <r>
      <rPr>
        <vertAlign val="subscript"/>
        <sz val="16"/>
        <color theme="1"/>
        <rFont val="Browallia New"/>
        <family val="2"/>
      </rPr>
      <t>i</t>
    </r>
  </si>
  <si>
    <t>km</t>
  </si>
  <si>
    <t>passengers or tons</t>
  </si>
  <si>
    <r>
      <t>D</t>
    </r>
    <r>
      <rPr>
        <vertAlign val="subscript"/>
        <sz val="16"/>
        <color theme="1"/>
        <rFont val="Browallia New"/>
        <family val="2"/>
      </rPr>
      <t>i</t>
    </r>
  </si>
  <si>
    <t>Fuel efficiency of baseline vehicle i</t>
  </si>
  <si>
    <t>unit/km</t>
  </si>
  <si>
    <t>Net calorific value of fuel j</t>
  </si>
  <si>
    <t>GJ/unit</t>
  </si>
  <si>
    <r>
      <t>NCV</t>
    </r>
    <r>
      <rPr>
        <vertAlign val="subscript"/>
        <sz val="16"/>
        <color theme="1"/>
        <rFont val="Browallia New"/>
        <family val="2"/>
      </rPr>
      <t>j</t>
    </r>
  </si>
  <si>
    <r>
      <t>EF</t>
    </r>
    <r>
      <rPr>
        <vertAlign val="subscript"/>
        <sz val="16"/>
        <color theme="1"/>
        <rFont val="Browallia New"/>
        <family val="2"/>
      </rPr>
      <t>CO2,NG</t>
    </r>
  </si>
  <si>
    <t>3.2 Option II: Calculation based on the use of personal vehicles</t>
  </si>
  <si>
    <t xml:space="preserve">Emission factor for baseline vehicle category i </t>
  </si>
  <si>
    <t xml:space="preserve">Annual average distance travelled by project vehicle category i in the year y </t>
  </si>
  <si>
    <r>
      <t>DD</t>
    </r>
    <r>
      <rPr>
        <vertAlign val="subscript"/>
        <sz val="16"/>
        <color theme="1"/>
        <rFont val="Browallia New"/>
        <family val="2"/>
      </rPr>
      <t>i,y</t>
    </r>
  </si>
  <si>
    <t xml:space="preserve">Number of operational project vehicles in category i in year y </t>
  </si>
  <si>
    <r>
      <t>N</t>
    </r>
    <r>
      <rPr>
        <vertAlign val="subscript"/>
        <sz val="16"/>
        <color theme="1"/>
        <rFont val="Browallia New"/>
        <family val="2"/>
      </rPr>
      <t>i,y</t>
    </r>
  </si>
  <si>
    <t>Approach 1: Using distance travelled by project vehicles</t>
  </si>
  <si>
    <t>Approach 2: Using the electricity used to charge the vehicles</t>
  </si>
  <si>
    <t>The electricity consumed for charging project vehicles category i at the charging stations/points in year y</t>
  </si>
  <si>
    <r>
      <t>EC</t>
    </r>
    <r>
      <rPr>
        <vertAlign val="subscript"/>
        <sz val="11"/>
        <color rgb="FF000000"/>
        <rFont val="Arial"/>
        <family val="2"/>
      </rPr>
      <t>PJ,y</t>
    </r>
  </si>
  <si>
    <t>kWh</t>
  </si>
  <si>
    <r>
      <t>EF</t>
    </r>
    <r>
      <rPr>
        <vertAlign val="subscript"/>
        <sz val="16"/>
        <color theme="1"/>
        <rFont val="Browallia New"/>
        <family val="2"/>
      </rPr>
      <t>BL,km,i</t>
    </r>
  </si>
  <si>
    <r>
      <t>tCO</t>
    </r>
    <r>
      <rPr>
        <vertAlign val="subscript"/>
        <sz val="11"/>
        <color rgb="FF000000"/>
        <rFont val="Arial"/>
        <family val="2"/>
      </rPr>
      <t>2</t>
    </r>
    <r>
      <rPr>
        <sz val="11"/>
        <color indexed="8"/>
        <rFont val="Arial"/>
        <family val="2"/>
      </rPr>
      <t>/km</t>
    </r>
  </si>
  <si>
    <t>Specific electricity consumption per km per project vehicle category i in year y</t>
  </si>
  <si>
    <r>
      <t>SEC</t>
    </r>
    <r>
      <rPr>
        <vertAlign val="subscript"/>
        <sz val="16"/>
        <color theme="1"/>
        <rFont val="Browallia New"/>
        <family val="2"/>
      </rPr>
      <t>PJ,km,i,y</t>
    </r>
  </si>
  <si>
    <t>kWh/km</t>
  </si>
  <si>
    <t>Vehicle type</t>
  </si>
  <si>
    <t>i</t>
  </si>
  <si>
    <t>The Emission factor for baseline vehicle category</t>
  </si>
  <si>
    <r>
      <t>The Emission factor for baseline vehicle category (EF</t>
    </r>
    <r>
      <rPr>
        <vertAlign val="subscript"/>
        <sz val="16"/>
        <color theme="1"/>
        <rFont val="Browallia New"/>
        <family val="2"/>
      </rPr>
      <t>BL,km,i</t>
    </r>
    <r>
      <rPr>
        <sz val="16"/>
        <color theme="1"/>
        <rFont val="Browallia New"/>
        <family val="2"/>
      </rPr>
      <t xml:space="preserve">) </t>
    </r>
  </si>
  <si>
    <t>tCO2/km</t>
  </si>
  <si>
    <t xml:space="preserve">Specific fuel consumption of baseline vehicle category i </t>
  </si>
  <si>
    <r>
      <t>SFC</t>
    </r>
    <r>
      <rPr>
        <vertAlign val="subscript"/>
        <sz val="11"/>
        <color rgb="FF000000"/>
        <rFont val="Arial"/>
        <family val="2"/>
      </rPr>
      <t>i</t>
    </r>
  </si>
  <si>
    <t xml:space="preserve">Net calorific value of fossil fuel consumed by baseline vehicle category i 
</t>
  </si>
  <si>
    <t>GJ /unit</t>
  </si>
  <si>
    <r>
      <t>NCV</t>
    </r>
    <r>
      <rPr>
        <vertAlign val="subscript"/>
        <sz val="16"/>
        <color theme="1"/>
        <rFont val="Browallia New"/>
        <family val="2"/>
      </rPr>
      <t>BL,i</t>
    </r>
  </si>
  <si>
    <t xml:space="preserve">Emission factor of natural gas consumed by baseline vehicle category i </t>
  </si>
  <si>
    <t>Technology improvement factor for baseline vehicle in year t. 
The improvement rate is applied to each calendar year. The default value of the technology improvement factor for all baseline vehicle categories is 0.99</t>
  </si>
  <si>
    <r>
      <t>IR</t>
    </r>
    <r>
      <rPr>
        <vertAlign val="superscript"/>
        <sz val="16"/>
        <color theme="1"/>
        <rFont val="Browallia New"/>
        <family val="2"/>
      </rPr>
      <t>t</t>
    </r>
  </si>
  <si>
    <t>Year counter for the annual improvement (dependent on age of data per vehicle category</t>
  </si>
  <si>
    <t>T</t>
  </si>
  <si>
    <t>4.1 Option I : Calculation based on passenger or freight transport from project implementation</t>
  </si>
  <si>
    <t xml:space="preserve">Total project emissions  ( during the period (in year y ) </t>
  </si>
  <si>
    <r>
      <t>PE</t>
    </r>
    <r>
      <rPr>
        <vertAlign val="subscript"/>
        <sz val="11"/>
        <color rgb="FF000000"/>
        <rFont val="Arial"/>
        <family val="2"/>
      </rPr>
      <t>y</t>
    </r>
  </si>
  <si>
    <t xml:space="preserve">Consumption of electricity by vehicle i during the period (in year y ) </t>
  </si>
  <si>
    <r>
      <t>EC</t>
    </r>
    <r>
      <rPr>
        <vertAlign val="subscript"/>
        <sz val="11"/>
        <color rgb="FF000000"/>
        <rFont val="Arial"/>
        <family val="2"/>
      </rPr>
      <t>i,y</t>
    </r>
  </si>
  <si>
    <r>
      <t>EF</t>
    </r>
    <r>
      <rPr>
        <vertAlign val="subscript"/>
        <sz val="11"/>
        <color indexed="8"/>
        <rFont val="Arial"/>
        <family val="2"/>
      </rPr>
      <t>Elec</t>
    </r>
    <r>
      <rPr>
        <sz val="11"/>
        <color indexed="8"/>
        <rFont val="Arial"/>
        <family val="2"/>
      </rPr>
      <t>,y</t>
    </r>
  </si>
  <si>
    <t>4.2 Option II: Calculation based on using personal vehicles.</t>
  </si>
  <si>
    <t>Electricity consumed by the project vehicles of type i in year y</t>
  </si>
  <si>
    <t>Emission factor per kilometre travelled by the project vehicle type i</t>
  </si>
  <si>
    <r>
      <t>EF</t>
    </r>
    <r>
      <rPr>
        <vertAlign val="subscript"/>
        <sz val="11"/>
        <color rgb="FF000000"/>
        <rFont val="Arial"/>
        <family val="2"/>
      </rPr>
      <t>PJ,km,i,y</t>
    </r>
  </si>
  <si>
    <t xml:space="preserve">Specific electricity consumption by project vehicle category i per km 
in year y in urban conditions </t>
  </si>
  <si>
    <r>
      <t>SEC</t>
    </r>
    <r>
      <rPr>
        <vertAlign val="subscript"/>
        <sz val="11"/>
        <color rgb="FF000000"/>
        <rFont val="Arial"/>
        <family val="2"/>
      </rPr>
      <t>PJ,km,i,y</t>
    </r>
  </si>
  <si>
    <t>Annual average distance travelled by project vehicle category i in the year y</t>
  </si>
  <si>
    <r>
      <t>DD</t>
    </r>
    <r>
      <rPr>
        <vertAlign val="subscript"/>
        <sz val="11"/>
        <color rgb="FF000000"/>
        <rFont val="Arial"/>
        <family val="2"/>
      </rPr>
      <t>i,y</t>
    </r>
  </si>
  <si>
    <r>
      <t>N</t>
    </r>
    <r>
      <rPr>
        <vertAlign val="subscript"/>
        <sz val="11"/>
        <color rgb="FF000000"/>
        <rFont val="Arial"/>
        <family val="2"/>
      </rPr>
      <t>i,y</t>
    </r>
  </si>
  <si>
    <t>Vehicle types of project activities</t>
  </si>
  <si>
    <t xml:space="preserve">Emission factor per kilometre travelled by the project vehicle type i
</t>
  </si>
  <si>
    <r>
      <t>EF</t>
    </r>
    <r>
      <rPr>
        <vertAlign val="subscript"/>
        <sz val="16"/>
        <color theme="1"/>
        <rFont val="Browallia New"/>
        <family val="2"/>
      </rPr>
      <t>PJ,km,i,y</t>
    </r>
  </si>
  <si>
    <t>Specific electricity consumption by project vehicle category i per km in year y 
in urban conditions</t>
  </si>
  <si>
    <r>
      <t>SEC</t>
    </r>
    <r>
      <rPr>
        <vertAlign val="subscript"/>
        <sz val="11"/>
        <color rgb="FF000000"/>
        <rFont val="Arial"/>
        <family val="2"/>
      </rPr>
      <t>pj,km,i,y</t>
    </r>
  </si>
  <si>
    <t xml:space="preserve">Emission factor for electricity generation/consumption in year y </t>
  </si>
  <si>
    <r>
      <t>tCO</t>
    </r>
    <r>
      <rPr>
        <vertAlign val="subscript"/>
        <sz val="11"/>
        <color rgb="FF000000"/>
        <rFont val="Arial"/>
        <family val="2"/>
      </rPr>
      <t>2</t>
    </r>
    <r>
      <rPr>
        <sz val="11"/>
        <color indexed="8"/>
        <rFont val="Arial"/>
        <family val="2"/>
      </rPr>
      <t>/MWh</t>
    </r>
  </si>
  <si>
    <r>
      <t>EF</t>
    </r>
    <r>
      <rPr>
        <vertAlign val="subscript"/>
        <sz val="16"/>
        <color theme="1"/>
        <rFont val="Browallia New"/>
        <family val="2"/>
      </rPr>
      <t>Elec,y</t>
    </r>
  </si>
  <si>
    <t>TDLy</t>
  </si>
  <si>
    <r>
      <rPr>
        <sz val="11"/>
        <rFont val="Tahoma"/>
        <family val="2"/>
      </rPr>
      <t>η</t>
    </r>
    <r>
      <rPr>
        <vertAlign val="subscript"/>
        <sz val="11"/>
        <rFont val="Arial"/>
        <family val="2"/>
      </rPr>
      <t>BLV,i</t>
    </r>
  </si>
  <si>
    <r>
      <t xml:space="preserve">Fuel efficiency of baseline vehicle during the period </t>
    </r>
    <r>
      <rPr>
        <i/>
        <sz val="11"/>
        <rFont val="Arial"/>
        <family val="2"/>
      </rPr>
      <t>p</t>
    </r>
    <r>
      <rPr>
        <sz val="11"/>
        <rFont val="Arial"/>
        <family val="2"/>
      </rPr>
      <t xml:space="preserve">  (in year y ) </t>
    </r>
  </si>
  <si>
    <t>According to section 5.1.2. Calculation of fuel efficiency of vehicles.</t>
  </si>
  <si>
    <t>At the start of the crediting period</t>
  </si>
  <si>
    <r>
      <t>P</t>
    </r>
    <r>
      <rPr>
        <vertAlign val="subscript"/>
        <sz val="11"/>
        <rFont val="Arial"/>
        <family val="2"/>
      </rPr>
      <t>i</t>
    </r>
  </si>
  <si>
    <r>
      <t xml:space="preserve">Total annual passengers or goods transported by each baseline vehicle during the period </t>
    </r>
    <r>
      <rPr>
        <i/>
        <sz val="11"/>
        <rFont val="Arial"/>
        <family val="2"/>
      </rPr>
      <t>p</t>
    </r>
    <r>
      <rPr>
        <sz val="11"/>
        <rFont val="Arial"/>
        <family val="2"/>
      </rPr>
      <t xml:space="preserve">  (in year y ) </t>
    </r>
  </si>
  <si>
    <t>Monitored data before project begins</t>
  </si>
  <si>
    <t>-</t>
  </si>
  <si>
    <t>Total annual passengers or goods transported by each project vehicle in year y on route k</t>
  </si>
  <si>
    <t>Data monitored during the project, for example travel record and route maps plus receipts/invoices, ticketing data</t>
  </si>
  <si>
    <t>Annual</t>
  </si>
  <si>
    <t>(4)</t>
  </si>
  <si>
    <t>Di</t>
  </si>
  <si>
    <t>Total annual distance travelled by each baseline vehicle</t>
  </si>
  <si>
    <t>At the start of crediting period</t>
  </si>
  <si>
    <r>
      <t>dp</t>
    </r>
    <r>
      <rPr>
        <vertAlign val="subscript"/>
        <sz val="11"/>
        <rFont val="Tahoma"/>
        <family val="2"/>
      </rPr>
      <t>i,y</t>
    </r>
  </si>
  <si>
    <t>(5)</t>
  </si>
  <si>
    <t>Annual average distance of transportation per passenger or tonne by each project vehicle i</t>
  </si>
  <si>
    <t>Monitored through company/operators records</t>
  </si>
  <si>
    <r>
      <t>EC</t>
    </r>
    <r>
      <rPr>
        <vertAlign val="subscript"/>
        <sz val="11"/>
        <rFont val="Arial"/>
        <family val="2"/>
      </rPr>
      <t>i,y</t>
    </r>
  </si>
  <si>
    <t>Report on the amount of electricity consumption at the charging station</t>
  </si>
  <si>
    <t>The electric charge report is reviewed by the driver's report or invoice from the charging station.</t>
  </si>
  <si>
    <r>
      <t>DD</t>
    </r>
    <r>
      <rPr>
        <vertAlign val="subscript"/>
        <sz val="11"/>
        <rFont val="Arial"/>
        <family val="2"/>
      </rPr>
      <t>i,y</t>
    </r>
  </si>
  <si>
    <t>Measure the annual average distance driven by the project vehicles through: 
Option (A): monitoring of all vehicles 
or
Option (B): representative sample survey of vehicles for each vehicle category.   The sample vehicles are statistically randomly selected using Taro Yamane's table with a 95% confidence level and a 10% error, detailed in Annex 1.</t>
  </si>
  <si>
    <t>Measurement</t>
  </si>
  <si>
    <t>Option C</t>
  </si>
  <si>
    <t xml:space="preserve">Annual average distance driven by project vehicle i  during the period (in year y ) </t>
  </si>
  <si>
    <t>km/p</t>
  </si>
  <si>
    <r>
      <t>SEC</t>
    </r>
    <r>
      <rPr>
        <vertAlign val="subscript"/>
        <sz val="11"/>
        <rFont val="Arial"/>
        <family val="2"/>
      </rPr>
      <t>PJ,km,i,y</t>
    </r>
  </si>
  <si>
    <t xml:space="preserve">Specific electricity consumption per km of project vehicle category i   during the period (in year y ) </t>
  </si>
  <si>
    <t xml:space="preserve">kWh/km </t>
  </si>
  <si>
    <t>Measure the specific electricity consumption through: 
Option (A): monitor electricity consumption of all project vehicles 
or 
Option (B): measure the amount of electricity consumed per km travelled for a representative sample of each vehicle category. The sample vehicles are statistically randomly selected using Taro Yamane's table with a 95% confidence level and a 10% error, detailed in Annex 1.</t>
  </si>
  <si>
    <t>(6)</t>
  </si>
  <si>
    <r>
      <t>N</t>
    </r>
    <r>
      <rPr>
        <vertAlign val="subscript"/>
        <sz val="11"/>
        <rFont val="Arial"/>
        <family val="2"/>
      </rPr>
      <t>i,y</t>
    </r>
  </si>
  <si>
    <t xml:space="preserve">Number of project vehicle in operation   during the period (in year y ) </t>
  </si>
  <si>
    <t>Establish the number of the project vehicles in operation through: 
Option (A): based on annual sales records or official data on registered project vehicles cross-checked against the results from a representative sample survey vehicles to determine the percentage of vehicles in use 
or 
Option (B): based on annual sales records or official data for registered project vehicles, multiplied by the default factor 0.9t, where t is year counter for the number of years since the vehicle was introduced (for example: if n vehicles are sold in year 1, in year 2 the number of vehicles still in operation are assumed to be equal to n*0.9, and in year 3, n*0.92, etc.)</t>
  </si>
  <si>
    <t>(7)</t>
  </si>
  <si>
    <r>
      <t>EC</t>
    </r>
    <r>
      <rPr>
        <vertAlign val="subscript"/>
        <sz val="11"/>
        <rFont val="Arial"/>
        <family val="2"/>
      </rPr>
      <t>PJ,i,y</t>
    </r>
  </si>
  <si>
    <t xml:space="preserve">Electricity consumed by the project vehicles of type i   during the period (in year y ) </t>
  </si>
  <si>
    <t>Electric charging records at the charging station</t>
  </si>
  <si>
    <t>The electric charging records will be checked by driver records or invoices from electricity filling station</t>
  </si>
  <si>
    <t>Option 1</t>
  </si>
  <si>
    <t>Option 2</t>
  </si>
  <si>
    <t>Option A or Option B or Option C</t>
  </si>
  <si>
    <t>ηBLV,i</t>
  </si>
  <si>
    <t xml:space="preserve">Fuel efficiency of baseline vehicle during the period p </t>
  </si>
  <si>
    <t>Pi</t>
  </si>
  <si>
    <t xml:space="preserve">Total annual passengers or goods transported by each baseline vehicle during the period p </t>
  </si>
  <si>
    <r>
      <t>P</t>
    </r>
    <r>
      <rPr>
        <vertAlign val="subscript"/>
        <sz val="11"/>
        <rFont val="Tahoma"/>
        <family val="2"/>
      </rPr>
      <t>i,y,k</t>
    </r>
  </si>
  <si>
    <t>Pi,y,k</t>
  </si>
  <si>
    <t xml:space="preserve">Total annual distance travelled by each baseline vehicle during the period </t>
  </si>
  <si>
    <t>dpi,y</t>
  </si>
  <si>
    <t>Annual average distance of transportation per passenger or tonne by each project vehicle i  during the period</t>
  </si>
  <si>
    <t>ECi,y</t>
  </si>
  <si>
    <t xml:space="preserve">Consumption of electricity by vehicle i  during the period p (in year y ) </t>
  </si>
  <si>
    <t>Consumption of electricity by vehicle i  during the period p</t>
  </si>
  <si>
    <t>Emission factor for electricity generation/consumption during the period p</t>
  </si>
  <si>
    <r>
      <t>tCO</t>
    </r>
    <r>
      <rPr>
        <b/>
        <vertAlign val="subscript"/>
        <sz val="11"/>
        <color rgb="FFFFFFFF"/>
        <rFont val="Arial"/>
        <family val="2"/>
      </rPr>
      <t>2</t>
    </r>
    <r>
      <rPr>
        <b/>
        <sz val="11"/>
        <color indexed="9"/>
        <rFont val="Arial"/>
        <family val="2"/>
      </rPr>
      <t>eq/MWh</t>
    </r>
  </si>
  <si>
    <r>
      <t>DD</t>
    </r>
    <r>
      <rPr>
        <b/>
        <vertAlign val="subscript"/>
        <sz val="11"/>
        <color theme="0"/>
        <rFont val="Arial"/>
        <family val="2"/>
      </rPr>
      <t>i,y</t>
    </r>
  </si>
  <si>
    <t>Annual average distance driven by project vehicle i during the period p</t>
  </si>
  <si>
    <t>Average technical transmission and distribution losses for providing electricity to source j  during the period p</t>
  </si>
  <si>
    <r>
      <t>SEC</t>
    </r>
    <r>
      <rPr>
        <b/>
        <vertAlign val="subscript"/>
        <sz val="11"/>
        <color theme="0"/>
        <rFont val="Arial"/>
        <family val="2"/>
      </rPr>
      <t>PJ,km,i,y</t>
    </r>
  </si>
  <si>
    <t>Specific electricity consumption per km of project vehicle category i  during the period p</t>
  </si>
  <si>
    <r>
      <t>N</t>
    </r>
    <r>
      <rPr>
        <b/>
        <vertAlign val="subscript"/>
        <sz val="11"/>
        <color theme="0"/>
        <rFont val="Arial"/>
        <family val="2"/>
      </rPr>
      <t>i,y</t>
    </r>
  </si>
  <si>
    <t>Number of project vehicle in operation  during the period p</t>
  </si>
  <si>
    <r>
      <t>EC</t>
    </r>
    <r>
      <rPr>
        <b/>
        <vertAlign val="subscript"/>
        <sz val="11"/>
        <color theme="0"/>
        <rFont val="Arial"/>
        <family val="2"/>
      </rPr>
      <t>PJ,i,y</t>
    </r>
  </si>
  <si>
    <t>Electricity consumed by the project vehicles of type i   during the period p</t>
  </si>
  <si>
    <r>
      <t>P</t>
    </r>
    <r>
      <rPr>
        <vertAlign val="subscript"/>
        <sz val="11"/>
        <color rgb="FF000000"/>
        <rFont val="Arial"/>
        <family val="2"/>
      </rPr>
      <t>i</t>
    </r>
  </si>
  <si>
    <t>Equation 7</t>
  </si>
  <si>
    <t>Equation 8</t>
  </si>
  <si>
    <r>
      <t>TDL</t>
    </r>
    <r>
      <rPr>
        <vertAlign val="subscript"/>
        <sz val="16"/>
        <color theme="1"/>
        <rFont val="Browallia New"/>
        <family val="2"/>
      </rPr>
      <t>y</t>
    </r>
  </si>
  <si>
    <r>
      <t>TDL</t>
    </r>
    <r>
      <rPr>
        <b/>
        <vertAlign val="subscript"/>
        <sz val="11"/>
        <color theme="0"/>
        <rFont val="Arial"/>
        <family val="2"/>
      </rPr>
      <t>y</t>
    </r>
  </si>
  <si>
    <r>
      <t>Monitoring Spreadsheet: JCM_TH_TVER-04-01_</t>
    </r>
    <r>
      <rPr>
        <sz val="11"/>
        <color rgb="FFFF0000"/>
        <rFont val="Arial"/>
        <family val="2"/>
      </rPr>
      <t>ver01.0</t>
    </r>
  </si>
  <si>
    <t>T-VER-P-TOOL-02-01 (Calculation Process Sheet) [Attachment to Project Design Document]</t>
  </si>
  <si>
    <t>1. Greenhouse gas emissions from the use of fossil fuels</t>
  </si>
  <si>
    <t>1.1 Project emissions from fossil fuel consumption</t>
  </si>
  <si>
    <t>Fuel type</t>
  </si>
  <si>
    <r>
      <t>tCO</t>
    </r>
    <r>
      <rPr>
        <vertAlign val="subscript"/>
        <sz val="11"/>
        <color rgb="FF000000"/>
        <rFont val="Arial"/>
        <family val="2"/>
      </rPr>
      <t>2</t>
    </r>
    <r>
      <rPr>
        <sz val="11"/>
        <color indexed="8"/>
        <rFont val="Arial"/>
        <family val="2"/>
      </rPr>
      <t>/year</t>
    </r>
  </si>
  <si>
    <r>
      <t>PE</t>
    </r>
    <r>
      <rPr>
        <vertAlign val="subscript"/>
        <sz val="16"/>
        <color theme="1"/>
        <rFont val="Browallia New"/>
        <family val="2"/>
      </rPr>
      <t>FF,j,y</t>
    </r>
  </si>
  <si>
    <t>Quantity of fuel type i combusted in process j in the year y (mass or volume unit/y)</t>
  </si>
  <si>
    <t>unit/y</t>
  </si>
  <si>
    <r>
      <t>FC</t>
    </r>
    <r>
      <rPr>
        <vertAlign val="subscript"/>
        <sz val="16"/>
        <color theme="1"/>
        <rFont val="Browallia New"/>
        <family val="2"/>
      </rPr>
      <t>i,j,y</t>
    </r>
  </si>
  <si>
    <r>
      <t>CO</t>
    </r>
    <r>
      <rPr>
        <vertAlign val="subscript"/>
        <sz val="11"/>
        <color rgb="FF000000"/>
        <rFont val="Arial"/>
        <family val="2"/>
      </rPr>
      <t>2</t>
    </r>
    <r>
      <rPr>
        <sz val="11"/>
        <color indexed="8"/>
        <rFont val="Arial"/>
        <family val="2"/>
      </rPr>
      <t xml:space="preserve"> emission coefficient of fuel type i in the year y (tCO</t>
    </r>
    <r>
      <rPr>
        <vertAlign val="subscript"/>
        <sz val="11"/>
        <color rgb="FF000000"/>
        <rFont val="Arial"/>
        <family val="2"/>
      </rPr>
      <t>2</t>
    </r>
    <r>
      <rPr>
        <sz val="11"/>
        <color indexed="8"/>
        <rFont val="Arial"/>
        <family val="2"/>
      </rPr>
      <t xml:space="preserve">/mass or volume unit) </t>
    </r>
  </si>
  <si>
    <r>
      <t>COEF</t>
    </r>
    <r>
      <rPr>
        <vertAlign val="subscript"/>
        <sz val="16"/>
        <color theme="1"/>
        <rFont val="Browallia New"/>
        <family val="2"/>
      </rPr>
      <t>i,y</t>
    </r>
  </si>
  <si>
    <t>Fuel types combusted in process j in the year y</t>
  </si>
  <si>
    <t>1.2 Leakage emissions</t>
  </si>
  <si>
    <r>
      <t>LE</t>
    </r>
    <r>
      <rPr>
        <vertAlign val="subscript"/>
        <sz val="16"/>
        <color theme="1"/>
        <rFont val="Browallia New"/>
        <family val="2"/>
      </rPr>
      <t>FF,y</t>
    </r>
  </si>
  <si>
    <t>Leakage emissions in year y</t>
  </si>
  <si>
    <t>Amount of fossil fuel type i used to transport biomass in the year y (mass or volume unit/y)</t>
  </si>
  <si>
    <r>
      <t>FC</t>
    </r>
    <r>
      <rPr>
        <vertAlign val="subscript"/>
        <sz val="16"/>
        <color theme="1"/>
        <rFont val="Browallia New"/>
        <family val="2"/>
      </rPr>
      <t>TR,i,y</t>
    </r>
  </si>
  <si>
    <r>
      <t>tCO</t>
    </r>
    <r>
      <rPr>
        <vertAlign val="subscript"/>
        <sz val="11"/>
        <color rgb="FF000000"/>
        <rFont val="Arial"/>
        <family val="2"/>
      </rPr>
      <t>2</t>
    </r>
    <r>
      <rPr>
        <sz val="11"/>
        <color indexed="8"/>
        <rFont val="Arial"/>
        <family val="2"/>
      </rPr>
      <t>/unit</t>
    </r>
  </si>
  <si>
    <r>
      <t>1.3 The CO</t>
    </r>
    <r>
      <rPr>
        <vertAlign val="subscript"/>
        <sz val="11"/>
        <color rgb="FF000000"/>
        <rFont val="Arial"/>
        <family val="2"/>
      </rPr>
      <t>2</t>
    </r>
    <r>
      <rPr>
        <sz val="11"/>
        <color indexed="8"/>
        <rFont val="Arial"/>
        <family val="2"/>
      </rPr>
      <t xml:space="preserve"> emission coefficient</t>
    </r>
  </si>
  <si>
    <t>Option 1: The CO2 emission coefficient COEFi,y is calculated based on the chemical composition of the fossil fuel type i,</t>
  </si>
  <si>
    <t xml:space="preserve">Case 1: If FCi,j,y and FCTR,i,y are measured in a mass unit:
</t>
  </si>
  <si>
    <t>Weighted average mass fraction of carbon in fuel type i in year y (tC/mass unit of the fuel)</t>
  </si>
  <si>
    <t>tC/unit</t>
  </si>
  <si>
    <r>
      <t>w</t>
    </r>
    <r>
      <rPr>
        <vertAlign val="subscript"/>
        <sz val="16"/>
        <color theme="1"/>
        <rFont val="Browallia New"/>
        <family val="2"/>
      </rPr>
      <t>C,i,y</t>
    </r>
  </si>
  <si>
    <r>
      <t>р</t>
    </r>
    <r>
      <rPr>
        <vertAlign val="subscript"/>
        <sz val="16"/>
        <color theme="1"/>
        <rFont val="Tahoma"/>
        <family val="2"/>
      </rPr>
      <t>i,y</t>
    </r>
  </si>
  <si>
    <r>
      <t>Option 2: The CO</t>
    </r>
    <r>
      <rPr>
        <vertAlign val="subscript"/>
        <sz val="11"/>
        <color rgb="FF000000"/>
        <rFont val="Arial"/>
        <family val="2"/>
      </rPr>
      <t>2</t>
    </r>
    <r>
      <rPr>
        <sz val="11"/>
        <color indexed="8"/>
        <rFont val="Arial"/>
        <family val="2"/>
      </rPr>
      <t xml:space="preserve"> emission coefficient COEF</t>
    </r>
    <r>
      <rPr>
        <vertAlign val="subscript"/>
        <sz val="11"/>
        <color rgb="FF000000"/>
        <rFont val="Arial"/>
        <family val="2"/>
      </rPr>
      <t>i,y</t>
    </r>
    <r>
      <rPr>
        <sz val="11"/>
        <color indexed="8"/>
        <rFont val="Arial"/>
        <family val="2"/>
      </rPr>
      <t xml:space="preserve"> is calculated based on net calorific value and CO</t>
    </r>
    <r>
      <rPr>
        <vertAlign val="subscript"/>
        <sz val="11"/>
        <color rgb="FF000000"/>
        <rFont val="Arial"/>
        <family val="2"/>
      </rPr>
      <t>2</t>
    </r>
    <r>
      <rPr>
        <sz val="11"/>
        <color indexed="8"/>
        <rFont val="Arial"/>
        <family val="2"/>
      </rPr>
      <t xml:space="preserve"> emission factor of the fuel type i,</t>
    </r>
  </si>
  <si>
    <t>Weighted average net calorific value of the fuel type i in year y (GJ/mass or volume unit)</t>
  </si>
  <si>
    <r>
      <t>NCV</t>
    </r>
    <r>
      <rPr>
        <vertAlign val="subscript"/>
        <sz val="16"/>
        <color theme="1"/>
        <rFont val="Browallia New"/>
        <family val="2"/>
      </rPr>
      <t>i,y</t>
    </r>
  </si>
  <si>
    <t xml:space="preserve">Emission reductions during the period  (in year y ) </t>
  </si>
  <si>
    <r>
      <t>ER</t>
    </r>
    <r>
      <rPr>
        <vertAlign val="subscript"/>
        <sz val="11"/>
        <color indexed="8"/>
        <rFont val="Arial"/>
        <family val="2"/>
      </rPr>
      <t>y</t>
    </r>
  </si>
  <si>
    <r>
      <t>RE</t>
    </r>
    <r>
      <rPr>
        <vertAlign val="subscript"/>
        <sz val="11"/>
        <color rgb="FF000000"/>
        <rFont val="Arial"/>
        <family val="2"/>
      </rPr>
      <t>y</t>
    </r>
  </si>
  <si>
    <t xml:space="preserve">Reference emissions during the period (in year y ) </t>
  </si>
  <si>
    <t xml:space="preserve">Baseline emission factor per passenger or ton of goods per kilometre for the baseline vehicle i </t>
  </si>
  <si>
    <t xml:space="preserve">The annual average distance of transportation per person or tonne of freight by each baseline vehicle i </t>
  </si>
  <si>
    <t>3.1.1 	Calculation of the number of passengers or the total weight of the annual cargo transported</t>
  </si>
  <si>
    <t>Total annual passengers or tons of goods transported by each baseline vehicle i</t>
  </si>
  <si>
    <t>Total annual distance travelled by each baseline vehicle i</t>
  </si>
  <si>
    <r>
      <rPr>
        <sz val="16"/>
        <color theme="1"/>
        <rFont val="Tahoma"/>
        <family val="2"/>
      </rPr>
      <t>η</t>
    </r>
    <r>
      <rPr>
        <vertAlign val="subscript"/>
        <sz val="16"/>
        <color theme="1"/>
        <rFont val="Browallia New"/>
        <family val="2"/>
      </rPr>
      <t>BLVi</t>
    </r>
  </si>
  <si>
    <t xml:space="preserve">Project emissions during the period   (in year y ) </t>
  </si>
  <si>
    <t xml:space="preserve">Total project emissions  during the period (in year y ) </t>
  </si>
  <si>
    <r>
      <t>CO</t>
    </r>
    <r>
      <rPr>
        <vertAlign val="subscript"/>
        <sz val="11"/>
        <color rgb="FF000000"/>
        <rFont val="Arial"/>
        <family val="2"/>
      </rPr>
      <t>2</t>
    </r>
    <r>
      <rPr>
        <sz val="11"/>
        <color indexed="8"/>
        <rFont val="Arial"/>
        <family val="2"/>
      </rPr>
      <t xml:space="preserve"> emission coefficient of fuel type i in the year y (tCO</t>
    </r>
    <r>
      <rPr>
        <vertAlign val="subscript"/>
        <sz val="11"/>
        <color rgb="FF000000"/>
        <rFont val="Arial"/>
        <family val="2"/>
      </rPr>
      <t>2</t>
    </r>
    <r>
      <rPr>
        <sz val="11"/>
        <color indexed="8"/>
        <rFont val="Arial"/>
        <family val="2"/>
      </rPr>
      <t xml:space="preserve">/volume unit) </t>
    </r>
  </si>
  <si>
    <r>
      <t>Case 2: If FCi,j,y and FC</t>
    </r>
    <r>
      <rPr>
        <vertAlign val="subscript"/>
        <sz val="11"/>
        <color rgb="FFFF0000"/>
        <rFont val="Arial"/>
        <family val="2"/>
      </rPr>
      <t>TR,i,y</t>
    </r>
    <r>
      <rPr>
        <sz val="11"/>
        <color rgb="FFFF0000"/>
        <rFont val="Arial"/>
        <family val="2"/>
      </rPr>
      <t xml:space="preserve"> are measured in a volume unit:
</t>
    </r>
  </si>
  <si>
    <r>
      <t>tCO</t>
    </r>
    <r>
      <rPr>
        <vertAlign val="subscript"/>
        <sz val="11"/>
        <color rgb="FF000000"/>
        <rFont val="Arial"/>
        <family val="2"/>
      </rPr>
      <t>2</t>
    </r>
    <r>
      <rPr>
        <sz val="11"/>
        <color indexed="8"/>
        <rFont val="Arial"/>
        <family val="2"/>
      </rPr>
      <t>/volume unit</t>
    </r>
  </si>
  <si>
    <t>tC/volume unit</t>
  </si>
  <si>
    <t>Weighted average density of fuel type i in year y (volume unit of the fuel)</t>
  </si>
  <si>
    <t xml:space="preserve">Weighted average CO2 emission factor of fuel type i in year y </t>
  </si>
  <si>
    <r>
      <t>EF</t>
    </r>
    <r>
      <rPr>
        <vertAlign val="subscript"/>
        <sz val="11"/>
        <color rgb="FF000000"/>
        <rFont val="Arial"/>
        <family val="2"/>
      </rPr>
      <t>CO2,i,y</t>
    </r>
  </si>
  <si>
    <r>
      <t>dp</t>
    </r>
    <r>
      <rPr>
        <vertAlign val="subscript"/>
        <sz val="16"/>
        <color theme="1"/>
        <rFont val="Browallia New"/>
        <family val="2"/>
      </rPr>
      <t>i,y</t>
    </r>
  </si>
  <si>
    <t>Project emissions from fossil fuel consumption in process j in the year y</t>
  </si>
  <si>
    <t>No leakage calculation is required.</t>
  </si>
  <si>
    <t>Note:</t>
  </si>
  <si>
    <t>between 0-1</t>
  </si>
  <si>
    <t>Average technical transmission and distribution losses for providing electricity in the year y (between 0-1)</t>
  </si>
  <si>
    <t>***หมายเหตุ: Monitoring Plan Sheet ถูกออกแบบให้ทำงานเป็นรายปี กรณีที่การดำเนินงานครอบคุลมมากกว่า 1 ปี จำเป็นต้องเพิ่ม Sheet  นี้แยกเป็นรายปี</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</si>
</sst>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87" formatCode="0.00_ "/>
    <numFmt numFmtId="188" formatCode="0.000_ "/>
    <numFmt numFmtId="189" formatCode="#,##0.00_ ;[Red]\-#,##0.00\ "/>
    <numFmt numFmtId="190" formatCode="#,##0.0_ "/>
    <numFmt numFmtId="191" formatCode="0.0000_ "/>
    <numFmt numFmtId="192" formatCode="0.0_ "/>
  </numFmts>
  <fonts count="49">
    <font>
      <sz val="11"/>
      <color theme="1"/>
      <name val="Tahoma"/>
      <family val="3"/>
      <charset val="128"/>
      <scheme val="minor"/>
    </font>
    <font>
      <sz val="11"/>
      <color indexed="8"/>
      <name val="ＭＳ Ｐゴシック"/>
      <family val="3"/>
      <charset val="128"/>
    </font>
    <font>
      <sz val="6"/>
      <name val="ＭＳ Ｐゴシック"/>
      <family val="3"/>
      <charset val="128"/>
    </font>
    <font>
      <sz val="11"/>
      <color indexed="8"/>
      <name val="Arial"/>
      <family val="2"/>
    </font>
    <font>
      <vertAlign val="subscript"/>
      <sz val="11"/>
      <color indexed="8"/>
      <name val="Arial"/>
      <family val="2"/>
    </font>
    <font>
      <b/>
      <sz val="11"/>
      <color indexed="9"/>
      <name val="Arial"/>
      <family val="2"/>
    </font>
    <font>
      <b/>
      <sz val="11"/>
      <color indexed="8"/>
      <name val="Arial"/>
      <family val="2"/>
    </font>
    <font>
      <sz val="11"/>
      <name val="Arial"/>
      <family val="2"/>
    </font>
    <font>
      <b/>
      <sz val="12"/>
      <color indexed="9"/>
      <name val="Arial"/>
      <family val="2"/>
    </font>
    <font>
      <sz val="11"/>
      <color theme="1"/>
      <name val="Tahoma"/>
      <family val="3"/>
      <charset val="128"/>
      <scheme val="minor"/>
    </font>
    <font>
      <i/>
      <sz val="11"/>
      <color indexed="8"/>
      <name val="Arial"/>
      <family val="2"/>
    </font>
    <font>
      <sz val="6"/>
      <name val="Tahoma"/>
      <family val="3"/>
      <charset val="128"/>
      <scheme val="minor"/>
    </font>
    <font>
      <b/>
      <sz val="11"/>
      <color theme="0"/>
      <name val="Arial"/>
      <family val="2"/>
    </font>
    <font>
      <sz val="11"/>
      <color theme="1"/>
      <name val="Arial"/>
      <family val="2"/>
    </font>
    <font>
      <b/>
      <i/>
      <sz val="11"/>
      <color indexed="8"/>
      <name val="Arial"/>
      <family val="2"/>
    </font>
    <font>
      <vertAlign val="subscript"/>
      <sz val="11"/>
      <name val="Arial"/>
      <family val="2"/>
    </font>
    <font>
      <i/>
      <sz val="11"/>
      <name val="Arial"/>
      <family val="2"/>
    </font>
    <font>
      <b/>
      <vertAlign val="subscript"/>
      <sz val="11"/>
      <color indexed="8"/>
      <name val="Arial"/>
      <family val="2"/>
    </font>
    <font>
      <b/>
      <vertAlign val="subscript"/>
      <sz val="11"/>
      <color indexed="9"/>
      <name val="Arial"/>
      <family val="2"/>
    </font>
    <font>
      <sz val="11"/>
      <color indexed="10"/>
      <name val="Arial"/>
      <family val="2"/>
    </font>
    <font>
      <sz val="11"/>
      <color rgb="FFFF0000"/>
      <name val="Arial"/>
      <family val="2"/>
    </font>
    <font>
      <b/>
      <sz val="16"/>
      <color rgb="FF0000CC"/>
      <name val="BrowalliaUPC"/>
      <family val="2"/>
    </font>
    <font>
      <sz val="16"/>
      <color theme="1"/>
      <name val="BrowalliaUPC"/>
      <family val="2"/>
    </font>
    <font>
      <b/>
      <vertAlign val="subscript"/>
      <sz val="16"/>
      <color indexed="12"/>
      <name val="BrowalliaUPC"/>
      <family val="2"/>
    </font>
    <font>
      <b/>
      <sz val="16"/>
      <color rgb="FFC00000"/>
      <name val="BrowalliaUPC"/>
      <family val="2"/>
    </font>
    <font>
      <b/>
      <vertAlign val="subscript"/>
      <sz val="16"/>
      <color indexed="60"/>
      <name val="BrowalliaUPC"/>
      <family val="2"/>
    </font>
    <font>
      <b/>
      <sz val="16"/>
      <color indexed="60"/>
      <name val="BrowalliaUPC"/>
      <family val="2"/>
    </font>
    <font>
      <sz val="16"/>
      <color rgb="FF0000CC"/>
      <name val="BrowalliaUPC"/>
      <family val="2"/>
    </font>
    <font>
      <vertAlign val="subscript"/>
      <sz val="16"/>
      <color indexed="12"/>
      <name val="BrowalliaUPC"/>
      <family val="2"/>
    </font>
    <font>
      <sz val="16"/>
      <color rgb="FFC00000"/>
      <name val="BrowalliaUPC"/>
      <family val="2"/>
    </font>
    <font>
      <vertAlign val="subscript"/>
      <sz val="16"/>
      <color indexed="60"/>
      <name val="BrowalliaUPC"/>
      <family val="2"/>
    </font>
    <font>
      <sz val="16"/>
      <color indexed="60"/>
      <name val="BrowalliaUPC"/>
      <family val="2"/>
    </font>
    <font>
      <b/>
      <sz val="10"/>
      <color rgb="FF0000CC"/>
      <name val="BrowalliaUPC"/>
      <family val="2"/>
    </font>
    <font>
      <b/>
      <sz val="10"/>
      <color theme="1"/>
      <name val="BrowalliaUPC"/>
      <family val="2"/>
    </font>
    <font>
      <sz val="10"/>
      <color theme="1"/>
      <name val="BrowalliaUPC"/>
      <family val="2"/>
    </font>
    <font>
      <b/>
      <sz val="22"/>
      <color rgb="FFC00000"/>
      <name val="BrowalliaUPC"/>
      <family val="2"/>
    </font>
    <font>
      <sz val="16"/>
      <color theme="1"/>
      <name val="Browallia New"/>
      <family val="2"/>
    </font>
    <font>
      <vertAlign val="subscript"/>
      <sz val="16"/>
      <color theme="1"/>
      <name val="Browallia New"/>
      <family val="2"/>
    </font>
    <font>
      <vertAlign val="subscript"/>
      <sz val="18"/>
      <name val="Arial"/>
      <family val="2"/>
    </font>
    <font>
      <vertAlign val="subscript"/>
      <sz val="11"/>
      <color rgb="FF000000"/>
      <name val="Arial"/>
      <family val="2"/>
    </font>
    <font>
      <b/>
      <u/>
      <sz val="11"/>
      <name val="Arial"/>
      <family val="2"/>
    </font>
    <font>
      <sz val="11"/>
      <name val="Tahoma"/>
      <family val="2"/>
    </font>
    <font>
      <vertAlign val="superscript"/>
      <sz val="16"/>
      <color theme="1"/>
      <name val="Browallia New"/>
      <family val="2"/>
    </font>
    <font>
      <vertAlign val="subscript"/>
      <sz val="11"/>
      <name val="Tahoma"/>
      <family val="2"/>
    </font>
    <font>
      <b/>
      <vertAlign val="subscript"/>
      <sz val="11"/>
      <color rgb="FFFFFFFF"/>
      <name val="Arial"/>
      <family val="2"/>
    </font>
    <font>
      <b/>
      <vertAlign val="subscript"/>
      <sz val="11"/>
      <color theme="0"/>
      <name val="Arial"/>
      <family val="2"/>
    </font>
    <font>
      <sz val="16"/>
      <color theme="1"/>
      <name val="Tahoma"/>
      <family val="2"/>
    </font>
    <font>
      <vertAlign val="subscript"/>
      <sz val="16"/>
      <color theme="1"/>
      <name val="Tahoma"/>
      <family val="2"/>
    </font>
    <font>
      <vertAlign val="subscript"/>
      <sz val="11"/>
      <color rgb="FFFF0000"/>
      <name val="Arial"/>
      <family val="2"/>
    </font>
  </fonts>
  <fills count="15">
    <fill>
      <patternFill patternType="none"/>
    </fill>
    <fill>
      <patternFill patternType="gray125"/>
    </fill>
    <fill>
      <patternFill patternType="solid">
        <fgColor indexed="9"/>
        <bgColor indexed="64"/>
      </patternFill>
    </fill>
    <fill>
      <patternFill patternType="solid">
        <fgColor theme="9" tint="0.59999389629810485"/>
        <bgColor indexed="65"/>
      </patternFill>
    </fill>
    <fill>
      <patternFill patternType="solid">
        <fgColor theme="3" tint="-0.499984740745262"/>
        <bgColor indexed="64"/>
      </patternFill>
    </fill>
    <fill>
      <patternFill patternType="solid">
        <fgColor theme="3" tint="-0.24994659260841701"/>
        <bgColor indexed="64"/>
      </patternFill>
    </fill>
    <fill>
      <patternFill patternType="solid">
        <fgColor theme="3" tint="0.79998168889431442"/>
        <bgColor indexed="64"/>
      </patternFill>
    </fill>
    <fill>
      <patternFill patternType="solid">
        <fgColor theme="3" tint="0.59996337778862885"/>
        <bgColor indexed="64"/>
      </patternFill>
    </fill>
    <fill>
      <patternFill patternType="solid">
        <fgColor theme="5" tint="0.79998168889431442"/>
        <bgColor indexed="64"/>
      </patternFill>
    </fill>
    <fill>
      <patternFill patternType="solid">
        <fgColor theme="3" tint="-0.249977111117893"/>
        <bgColor indexed="64"/>
      </patternFill>
    </fill>
    <fill>
      <patternFill patternType="solid">
        <fgColor rgb="FFC5D9F1"/>
        <bgColor indexed="64"/>
      </patternFill>
    </fill>
    <fill>
      <patternFill patternType="solid">
        <fgColor rgb="FFF2DCDB"/>
        <bgColor indexed="64"/>
      </patternFill>
    </fill>
    <fill>
      <patternFill patternType="solid">
        <fgColor theme="5" tint="0.59999389629810485"/>
        <bgColor indexed="64"/>
      </patternFill>
    </fill>
    <fill>
      <patternFill patternType="solid">
        <fgColor theme="2"/>
        <bgColor indexed="64"/>
      </patternFill>
    </fill>
    <fill>
      <patternFill patternType="solid">
        <fgColor rgb="FFFFFF00"/>
        <bgColor indexed="64"/>
      </patternFill>
    </fill>
  </fills>
  <borders count="32">
    <border>
      <left/>
      <right/>
      <top/>
      <bottom/>
      <diagonal/>
    </border>
    <border>
      <left style="thin">
        <color indexed="23"/>
      </left>
      <right style="thin">
        <color indexed="23"/>
      </right>
      <top style="thin">
        <color indexed="23"/>
      </top>
      <bottom style="thin">
        <color indexed="23"/>
      </bottom>
      <diagonal/>
    </border>
    <border>
      <left/>
      <right style="thin">
        <color indexed="23"/>
      </right>
      <top style="thin">
        <color indexed="23"/>
      </top>
      <bottom style="thin">
        <color indexed="23"/>
      </bottom>
      <diagonal/>
    </border>
    <border>
      <left style="thin">
        <color indexed="23"/>
      </left>
      <right style="thin">
        <color indexed="23"/>
      </right>
      <top style="thin">
        <color indexed="23"/>
      </top>
      <bottom/>
      <diagonal/>
    </border>
    <border>
      <left style="medium">
        <color rgb="FFFF0000"/>
      </left>
      <right style="thin">
        <color indexed="23"/>
      </right>
      <top style="medium">
        <color rgb="FFFF0000"/>
      </top>
      <bottom style="medium">
        <color rgb="FFFF0000"/>
      </bottom>
      <diagonal/>
    </border>
    <border>
      <left style="thin">
        <color indexed="23"/>
      </left>
      <right style="medium">
        <color rgb="FFFF0000"/>
      </right>
      <top style="medium">
        <color rgb="FFFF0000"/>
      </top>
      <bottom style="medium">
        <color rgb="FFFF0000"/>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style="thin">
        <color theme="1" tint="0.34998626667073579"/>
      </right>
      <top/>
      <bottom style="thin">
        <color theme="1" tint="0.34998626667073579"/>
      </bottom>
      <diagonal/>
    </border>
    <border>
      <left style="thin">
        <color theme="1" tint="0.34998626667073579"/>
      </left>
      <right style="thin">
        <color theme="1" tint="0.34998626667073579"/>
      </right>
      <top/>
      <bottom/>
      <diagonal/>
    </border>
    <border>
      <left style="medium">
        <color rgb="FFFF0000"/>
      </left>
      <right style="medium">
        <color rgb="FFFF0000"/>
      </right>
      <top style="medium">
        <color rgb="FFFF0000"/>
      </top>
      <bottom style="medium">
        <color rgb="FFFF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theme="1" tint="0.34998626667073579"/>
      </left>
      <right/>
      <top/>
      <bottom style="thin">
        <color theme="1" tint="0.34998626667073579"/>
      </bottom>
      <diagonal/>
    </border>
    <border>
      <left/>
      <right/>
      <top style="thin">
        <color indexed="64"/>
      </top>
      <bottom style="thin">
        <color indexed="64"/>
      </bottom>
      <diagonal/>
    </border>
    <border>
      <left/>
      <right style="thin">
        <color theme="1" tint="0.34998626667073579"/>
      </right>
      <top/>
      <bottom style="thin">
        <color theme="1" tint="0.34998626667073579"/>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theme="1" tint="0.34998626667073579"/>
      </right>
      <top style="thin">
        <color auto="1"/>
      </top>
      <bottom style="thin">
        <color auto="1"/>
      </bottom>
      <diagonal/>
    </border>
    <border>
      <left style="thin">
        <color theme="1" tint="0.34998626667073579"/>
      </left>
      <right/>
      <top/>
      <bottom/>
      <diagonal/>
    </border>
    <border>
      <left/>
      <right style="medium">
        <color rgb="FFFF0000"/>
      </right>
      <top/>
      <bottom/>
      <diagonal/>
    </border>
    <border>
      <left/>
      <right/>
      <top style="thin">
        <color theme="1" tint="0.34998626667073579"/>
      </top>
      <bottom style="thin">
        <color theme="1" tint="0.34998626667073579"/>
      </bottom>
      <diagonal/>
    </border>
    <border>
      <left style="thin">
        <color auto="1"/>
      </left>
      <right/>
      <top/>
      <bottom/>
      <diagonal/>
    </border>
    <border>
      <left style="thin">
        <color indexed="64"/>
      </left>
      <right style="thin">
        <color indexed="64"/>
      </right>
      <top style="thin">
        <color indexed="64"/>
      </top>
      <bottom style="thin">
        <color indexed="64"/>
      </bottom>
      <diagonal/>
    </border>
    <border>
      <left/>
      <right/>
      <top style="thin">
        <color theme="1" tint="0.34998626667073579"/>
      </top>
      <bottom/>
      <diagonal/>
    </border>
    <border>
      <left/>
      <right style="thin">
        <color theme="1" tint="0.34998626667073579"/>
      </right>
      <top style="thin">
        <color theme="1" tint="0.34998626667073579"/>
      </top>
      <bottom/>
      <diagonal/>
    </border>
    <border>
      <left/>
      <right style="thin">
        <color auto="1"/>
      </right>
      <top/>
      <bottom/>
      <diagonal/>
    </border>
    <border>
      <left/>
      <right style="thin">
        <color theme="1" tint="0.34998626667073579"/>
      </right>
      <top/>
      <bottom/>
      <diagonal/>
    </border>
    <border>
      <left/>
      <right/>
      <top style="thin">
        <color indexed="23"/>
      </top>
      <bottom/>
      <diagonal/>
    </border>
  </borders>
  <cellStyleXfs count="3">
    <xf numFmtId="0" fontId="0" fillId="0" borderId="0">
      <alignment vertical="center"/>
    </xf>
    <xf numFmtId="0" fontId="9" fillId="3" borderId="0" applyNumberFormat="0" applyBorder="0" applyAlignment="0" applyProtection="0">
      <alignment vertical="center"/>
    </xf>
    <xf numFmtId="38" fontId="1" fillId="0" borderId="0" applyFont="0" applyFill="0" applyBorder="0" applyAlignment="0" applyProtection="0">
      <alignment vertical="center"/>
    </xf>
  </cellStyleXfs>
  <cellXfs count="168">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6" fillId="0" borderId="0" xfId="0" applyFont="1">
      <alignment vertical="center"/>
    </xf>
    <xf numFmtId="0" fontId="7" fillId="0" borderId="0" xfId="0" applyFont="1">
      <alignment vertical="center"/>
    </xf>
    <xf numFmtId="0" fontId="7" fillId="0" borderId="0" xfId="0" applyFont="1" applyAlignment="1">
      <alignment horizontal="left" vertical="center"/>
    </xf>
    <xf numFmtId="0" fontId="3" fillId="0" borderId="0" xfId="0" applyFont="1" applyAlignment="1">
      <alignment vertical="center" wrapText="1"/>
    </xf>
    <xf numFmtId="38" fontId="3" fillId="0" borderId="0" xfId="2" applyFont="1">
      <alignment vertical="center"/>
    </xf>
    <xf numFmtId="0" fontId="3" fillId="0" borderId="0" xfId="0" applyFont="1" applyAlignment="1">
      <alignment horizontal="left" vertical="center" wrapText="1"/>
    </xf>
    <xf numFmtId="0" fontId="3" fillId="0" borderId="0" xfId="0" applyFont="1" applyAlignment="1">
      <alignment horizontal="right" vertical="center"/>
    </xf>
    <xf numFmtId="0" fontId="5" fillId="4" borderId="0" xfId="0" applyFont="1" applyFill="1">
      <alignment vertical="center"/>
    </xf>
    <xf numFmtId="0" fontId="5" fillId="4" borderId="0" xfId="0" applyFont="1" applyFill="1" applyAlignment="1">
      <alignment horizontal="right" vertical="center"/>
    </xf>
    <xf numFmtId="0" fontId="3" fillId="0" borderId="6" xfId="0" applyFont="1" applyBorder="1">
      <alignment vertical="center"/>
    </xf>
    <xf numFmtId="0" fontId="3" fillId="2" borderId="6" xfId="0" applyFont="1" applyFill="1" applyBorder="1" applyAlignment="1">
      <alignment horizontal="center" vertical="center"/>
    </xf>
    <xf numFmtId="0" fontId="3" fillId="8" borderId="6" xfId="0" applyFont="1" applyFill="1" applyBorder="1" applyAlignment="1">
      <alignment horizontal="center" vertical="center"/>
    </xf>
    <xf numFmtId="0" fontId="5" fillId="9" borderId="1" xfId="0" applyFont="1" applyFill="1" applyBorder="1" applyAlignment="1">
      <alignment horizontal="center" vertical="center" wrapText="1"/>
    </xf>
    <xf numFmtId="0" fontId="12" fillId="9" borderId="1" xfId="0" applyFont="1" applyFill="1" applyBorder="1" applyAlignment="1">
      <alignment horizontal="center" vertical="center" wrapText="1"/>
    </xf>
    <xf numFmtId="0" fontId="0" fillId="0" borderId="0" xfId="0" applyAlignment="1">
      <alignment horizontal="center" vertical="center" wrapText="1"/>
    </xf>
    <xf numFmtId="0" fontId="8" fillId="4" borderId="0" xfId="0" applyFont="1" applyFill="1">
      <alignment vertical="center"/>
    </xf>
    <xf numFmtId="0" fontId="13" fillId="0" borderId="0" xfId="0" applyFont="1" applyAlignment="1">
      <alignment horizontal="right" vertical="center" wrapText="1"/>
    </xf>
    <xf numFmtId="0" fontId="5" fillId="0" borderId="0" xfId="0" applyFont="1">
      <alignment vertical="center"/>
    </xf>
    <xf numFmtId="0" fontId="5" fillId="5" borderId="1" xfId="0" applyFont="1" applyFill="1" applyBorder="1" applyAlignment="1">
      <alignment horizontal="center" vertical="center" wrapText="1"/>
    </xf>
    <xf numFmtId="0" fontId="7" fillId="6" borderId="1" xfId="0" quotePrefix="1" applyFont="1" applyFill="1" applyBorder="1" applyAlignment="1">
      <alignment horizontal="center" vertical="center"/>
    </xf>
    <xf numFmtId="0" fontId="7" fillId="6" borderId="1" xfId="0" applyFont="1" applyFill="1" applyBorder="1" applyAlignment="1">
      <alignment horizontal="center" vertical="center"/>
    </xf>
    <xf numFmtId="0" fontId="7" fillId="6" borderId="1" xfId="0" applyFont="1" applyFill="1" applyBorder="1" applyAlignment="1">
      <alignment vertical="center" wrapText="1"/>
    </xf>
    <xf numFmtId="0" fontId="5" fillId="5" borderId="1" xfId="0" applyFont="1" applyFill="1" applyBorder="1" applyAlignment="1">
      <alignment horizontal="center" vertical="center"/>
    </xf>
    <xf numFmtId="38" fontId="7" fillId="2" borderId="1" xfId="2" applyFont="1" applyFill="1" applyBorder="1" applyAlignment="1" applyProtection="1">
      <alignment horizontal="center" vertical="center" wrapText="1"/>
      <protection locked="0"/>
    </xf>
    <xf numFmtId="187" fontId="7" fillId="2" borderId="1" xfId="2" applyNumberFormat="1" applyFont="1" applyFill="1" applyBorder="1" applyAlignment="1" applyProtection="1">
      <alignment horizontal="right" vertical="center"/>
      <protection locked="0"/>
    </xf>
    <xf numFmtId="0" fontId="3" fillId="11" borderId="6" xfId="0" applyFont="1" applyFill="1" applyBorder="1" applyAlignment="1">
      <alignment vertical="center" wrapText="1"/>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5" fillId="5" borderId="10" xfId="0" applyFont="1" applyFill="1" applyBorder="1">
      <alignment vertical="center"/>
    </xf>
    <xf numFmtId="188" fontId="3" fillId="11" borderId="6" xfId="1" applyNumberFormat="1" applyFont="1" applyFill="1" applyBorder="1">
      <alignment vertical="center"/>
    </xf>
    <xf numFmtId="40" fontId="7" fillId="10" borderId="1" xfId="2" applyNumberFormat="1" applyFont="1" applyFill="1" applyBorder="1" applyAlignment="1" applyProtection="1">
      <alignment horizontal="center" vertical="center"/>
    </xf>
    <xf numFmtId="0" fontId="3" fillId="10" borderId="6" xfId="0" applyFont="1" applyFill="1" applyBorder="1" applyAlignment="1">
      <alignment horizontal="center" vertical="center"/>
    </xf>
    <xf numFmtId="0" fontId="3" fillId="11" borderId="6" xfId="0" applyFont="1" applyFill="1" applyBorder="1" applyAlignment="1">
      <alignment horizontal="center" vertical="center"/>
    </xf>
    <xf numFmtId="0" fontId="3" fillId="11" borderId="6" xfId="1" applyFont="1" applyFill="1" applyBorder="1" applyAlignment="1">
      <alignment horizontal="center" vertical="center"/>
    </xf>
    <xf numFmtId="0" fontId="5" fillId="5" borderId="6" xfId="0" applyFont="1" applyFill="1" applyBorder="1">
      <alignment vertical="center"/>
    </xf>
    <xf numFmtId="0" fontId="3" fillId="5" borderId="6" xfId="0" applyFont="1" applyFill="1" applyBorder="1">
      <alignment vertical="center"/>
    </xf>
    <xf numFmtId="0" fontId="5" fillId="5" borderId="6" xfId="0" applyFont="1" applyFill="1" applyBorder="1" applyAlignment="1">
      <alignment horizontal="center" vertical="center"/>
    </xf>
    <xf numFmtId="0" fontId="5" fillId="5" borderId="6" xfId="0" applyFont="1" applyFill="1" applyBorder="1" applyAlignment="1">
      <alignment horizontal="center" vertical="center" shrinkToFit="1"/>
    </xf>
    <xf numFmtId="0" fontId="3" fillId="0" borderId="6" xfId="0" applyFont="1" applyBorder="1" applyAlignment="1">
      <alignment horizontal="center" vertical="center"/>
    </xf>
    <xf numFmtId="0" fontId="5" fillId="5" borderId="9" xfId="0" applyFont="1" applyFill="1" applyBorder="1">
      <alignment vertical="center"/>
    </xf>
    <xf numFmtId="0" fontId="3" fillId="5" borderId="11" xfId="0" applyFont="1" applyFill="1" applyBorder="1">
      <alignment vertical="center"/>
    </xf>
    <xf numFmtId="0" fontId="3" fillId="5" borderId="10" xfId="0" applyFont="1" applyFill="1" applyBorder="1">
      <alignment vertical="center"/>
    </xf>
    <xf numFmtId="0" fontId="3" fillId="7" borderId="11" xfId="0" applyFont="1" applyFill="1" applyBorder="1">
      <alignment vertical="center"/>
    </xf>
    <xf numFmtId="0" fontId="3" fillId="7" borderId="10" xfId="0" applyFont="1" applyFill="1" applyBorder="1">
      <alignment vertical="center"/>
    </xf>
    <xf numFmtId="0" fontId="5" fillId="5" borderId="9" xfId="0" applyFont="1" applyFill="1" applyBorder="1" applyAlignment="1">
      <alignment horizontal="center" vertical="center"/>
    </xf>
    <xf numFmtId="0" fontId="7" fillId="0" borderId="6" xfId="0" applyFont="1" applyBorder="1" applyAlignment="1" applyProtection="1">
      <alignment vertical="center" wrapText="1"/>
      <protection locked="0"/>
    </xf>
    <xf numFmtId="0" fontId="5" fillId="5" borderId="6" xfId="0" applyFont="1" applyFill="1" applyBorder="1" applyAlignment="1">
      <alignment horizontal="center" vertical="center" wrapText="1"/>
    </xf>
    <xf numFmtId="0" fontId="13" fillId="0" borderId="0" xfId="0" applyFont="1" applyAlignment="1">
      <alignment horizontal="right" vertical="center"/>
    </xf>
    <xf numFmtId="0" fontId="3" fillId="6" borderId="2" xfId="0" applyFont="1" applyFill="1" applyBorder="1" applyAlignment="1">
      <alignment horizontal="left" vertical="center"/>
    </xf>
    <xf numFmtId="188" fontId="3" fillId="11" borderId="6" xfId="0" applyNumberFormat="1" applyFont="1" applyFill="1" applyBorder="1">
      <alignment vertical="center"/>
    </xf>
    <xf numFmtId="189" fontId="3" fillId="10" borderId="10" xfId="0" applyNumberFormat="1" applyFont="1" applyFill="1" applyBorder="1">
      <alignment vertical="center"/>
    </xf>
    <xf numFmtId="190" fontId="3" fillId="0" borderId="12" xfId="0" applyNumberFormat="1" applyFont="1" applyBorder="1">
      <alignment vertical="center"/>
    </xf>
    <xf numFmtId="0" fontId="20" fillId="8" borderId="6" xfId="0" applyFont="1" applyFill="1" applyBorder="1">
      <alignment vertical="center"/>
    </xf>
    <xf numFmtId="0" fontId="22" fillId="13" borderId="0" xfId="0" applyFont="1" applyFill="1" applyProtection="1">
      <alignment vertical="center"/>
      <protection hidden="1"/>
    </xf>
    <xf numFmtId="0" fontId="21" fillId="12" borderId="13" xfId="0" applyFont="1" applyFill="1" applyBorder="1" applyAlignment="1" applyProtection="1">
      <alignment horizontal="center" vertical="center" wrapText="1"/>
      <protection hidden="1"/>
    </xf>
    <xf numFmtId="0" fontId="24" fillId="12" borderId="13" xfId="0" applyFont="1" applyFill="1" applyBorder="1" applyAlignment="1" applyProtection="1">
      <alignment horizontal="center" vertical="center"/>
      <protection hidden="1"/>
    </xf>
    <xf numFmtId="4" fontId="24" fillId="13" borderId="13" xfId="0" applyNumberFormat="1" applyFont="1" applyFill="1" applyBorder="1" applyAlignment="1" applyProtection="1">
      <alignment horizontal="center" vertical="center"/>
      <protection hidden="1"/>
    </xf>
    <xf numFmtId="0" fontId="27" fillId="12" borderId="13" xfId="0" applyFont="1" applyFill="1" applyBorder="1" applyAlignment="1" applyProtection="1">
      <alignment horizontal="center" vertical="center" wrapText="1"/>
      <protection hidden="1"/>
    </xf>
    <xf numFmtId="0" fontId="29" fillId="12" borderId="13" xfId="0" applyFont="1" applyFill="1" applyBorder="1" applyAlignment="1" applyProtection="1">
      <alignment horizontal="center" vertical="center"/>
      <protection hidden="1"/>
    </xf>
    <xf numFmtId="4" fontId="29" fillId="13" borderId="13" xfId="0" applyNumberFormat="1" applyFont="1" applyFill="1" applyBorder="1" applyAlignment="1" applyProtection="1">
      <alignment horizontal="center" vertical="center"/>
      <protection hidden="1"/>
    </xf>
    <xf numFmtId="0" fontId="32" fillId="12" borderId="13" xfId="0" applyFont="1" applyFill="1" applyBorder="1" applyAlignment="1" applyProtection="1">
      <alignment horizontal="center" vertical="center" wrapText="1"/>
      <protection hidden="1"/>
    </xf>
    <xf numFmtId="0" fontId="33" fillId="8" borderId="13" xfId="0" applyFont="1" applyFill="1" applyBorder="1" applyAlignment="1" applyProtection="1">
      <alignment horizontal="left" vertical="center" wrapText="1"/>
      <protection hidden="1"/>
    </xf>
    <xf numFmtId="0" fontId="34" fillId="8" borderId="13" xfId="0" applyFont="1" applyFill="1" applyBorder="1" applyAlignment="1" applyProtection="1">
      <alignment horizontal="left" vertical="center" wrapText="1"/>
      <protection hidden="1"/>
    </xf>
    <xf numFmtId="0" fontId="35" fillId="13" borderId="0" xfId="0" applyFont="1" applyFill="1" applyProtection="1">
      <alignment vertical="center"/>
      <protection hidden="1"/>
    </xf>
    <xf numFmtId="2" fontId="3" fillId="0" borderId="0" xfId="0" applyNumberFormat="1" applyFont="1">
      <alignment vertical="center"/>
    </xf>
    <xf numFmtId="49" fontId="7" fillId="6" borderId="1" xfId="0" quotePrefix="1" applyNumberFormat="1" applyFont="1" applyFill="1" applyBorder="1" applyAlignment="1">
      <alignment horizontal="center" vertical="center"/>
    </xf>
    <xf numFmtId="188" fontId="3" fillId="11" borderId="9" xfId="1" applyNumberFormat="1" applyFont="1" applyFill="1" applyBorder="1">
      <alignment vertical="center"/>
    </xf>
    <xf numFmtId="0" fontId="3" fillId="7" borderId="15" xfId="0" applyFont="1" applyFill="1" applyBorder="1">
      <alignment vertical="center"/>
    </xf>
    <xf numFmtId="49" fontId="3" fillId="6" borderId="14" xfId="0" applyNumberFormat="1" applyFont="1" applyFill="1" applyBorder="1" applyAlignment="1">
      <alignment horizontal="left" vertical="center"/>
    </xf>
    <xf numFmtId="49" fontId="3" fillId="6" borderId="16" xfId="0" applyNumberFormat="1" applyFont="1" applyFill="1" applyBorder="1" applyAlignment="1">
      <alignment horizontal="left" vertical="center" wrapText="1"/>
    </xf>
    <xf numFmtId="49" fontId="3" fillId="6" borderId="17" xfId="0" applyNumberFormat="1" applyFont="1" applyFill="1" applyBorder="1" applyAlignment="1">
      <alignment horizontal="left" vertical="center" wrapText="1"/>
    </xf>
    <xf numFmtId="0" fontId="3" fillId="11" borderId="7" xfId="1" applyFont="1" applyFill="1" applyBorder="1" applyAlignment="1">
      <alignment horizontal="center" vertical="center"/>
    </xf>
    <xf numFmtId="0" fontId="3" fillId="2" borderId="9" xfId="0" applyFont="1" applyFill="1" applyBorder="1" applyAlignment="1">
      <alignment horizontal="center" vertical="center"/>
    </xf>
    <xf numFmtId="3" fontId="3" fillId="11" borderId="9" xfId="1" applyNumberFormat="1" applyFont="1" applyFill="1" applyBorder="1">
      <alignment vertical="center"/>
    </xf>
    <xf numFmtId="191" fontId="3" fillId="11" borderId="6" xfId="0" applyNumberFormat="1" applyFont="1" applyFill="1" applyBorder="1">
      <alignment vertical="center"/>
    </xf>
    <xf numFmtId="0" fontId="3" fillId="0" borderId="9" xfId="0" applyFont="1" applyBorder="1" applyAlignment="1">
      <alignment horizontal="center" vertical="center"/>
    </xf>
    <xf numFmtId="0" fontId="7" fillId="6" borderId="13" xfId="0" applyFont="1" applyFill="1" applyBorder="1" applyAlignment="1">
      <alignment horizontal="center" vertical="center"/>
    </xf>
    <xf numFmtId="49" fontId="7" fillId="6" borderId="3" xfId="0" quotePrefix="1" applyNumberFormat="1" applyFont="1" applyFill="1" applyBorder="1" applyAlignment="1">
      <alignment horizontal="center" vertical="center"/>
    </xf>
    <xf numFmtId="0" fontId="7" fillId="6" borderId="3" xfId="0" applyFont="1" applyFill="1" applyBorder="1" applyAlignment="1">
      <alignment vertical="center" wrapText="1"/>
    </xf>
    <xf numFmtId="40" fontId="7" fillId="10" borderId="3" xfId="2" applyNumberFormat="1" applyFont="1" applyFill="1" applyBorder="1" applyAlignment="1" applyProtection="1">
      <alignment horizontal="center" vertical="center"/>
    </xf>
    <xf numFmtId="0" fontId="7" fillId="6" borderId="1" xfId="0" applyFont="1" applyFill="1" applyBorder="1" applyAlignment="1" applyProtection="1">
      <alignment horizontal="center" vertical="center" wrapText="1"/>
      <protection locked="0"/>
    </xf>
    <xf numFmtId="0" fontId="7" fillId="6" borderId="1" xfId="0" applyFont="1" applyFill="1" applyBorder="1" applyAlignment="1" applyProtection="1">
      <alignment vertical="center" wrapText="1"/>
      <protection locked="0"/>
    </xf>
    <xf numFmtId="0" fontId="7" fillId="6" borderId="3" xfId="0" applyFont="1" applyFill="1" applyBorder="1" applyAlignment="1" applyProtection="1">
      <alignment horizontal="center" vertical="center" wrapText="1"/>
      <protection locked="0"/>
    </xf>
    <xf numFmtId="0" fontId="5" fillId="5" borderId="3" xfId="0" applyFont="1" applyFill="1" applyBorder="1" applyAlignment="1">
      <alignment horizontal="center" vertical="center" wrapText="1"/>
    </xf>
    <xf numFmtId="3" fontId="38" fillId="10" borderId="13" xfId="0" applyNumberFormat="1" applyFont="1" applyFill="1" applyBorder="1" applyAlignment="1">
      <alignment horizontal="center" vertical="center"/>
    </xf>
    <xf numFmtId="3" fontId="20" fillId="8" borderId="6" xfId="0" applyNumberFormat="1" applyFont="1" applyFill="1" applyBorder="1" applyAlignment="1">
      <alignment horizontal="center" vertical="center"/>
    </xf>
    <xf numFmtId="192" fontId="3" fillId="11" borderId="6" xfId="0" applyNumberFormat="1" applyFont="1" applyFill="1" applyBorder="1">
      <alignment vertical="center"/>
    </xf>
    <xf numFmtId="3" fontId="3" fillId="11" borderId="6" xfId="0" applyNumberFormat="1" applyFont="1" applyFill="1" applyBorder="1" applyAlignment="1">
      <alignment horizontal="center" vertical="center"/>
    </xf>
    <xf numFmtId="192" fontId="3" fillId="11" borderId="6" xfId="0" applyNumberFormat="1" applyFont="1" applyFill="1" applyBorder="1" applyAlignment="1">
      <alignment horizontal="center" vertical="center"/>
    </xf>
    <xf numFmtId="0" fontId="3" fillId="11" borderId="21" xfId="1" applyFont="1" applyFill="1" applyBorder="1" applyAlignment="1">
      <alignment horizontal="center" vertical="center"/>
    </xf>
    <xf numFmtId="0" fontId="3" fillId="0" borderId="18" xfId="0" applyFont="1" applyBorder="1" applyAlignment="1">
      <alignment horizontal="center" vertical="center"/>
    </xf>
    <xf numFmtId="188" fontId="3" fillId="11" borderId="18" xfId="1" applyNumberFormat="1" applyFont="1" applyFill="1" applyBorder="1">
      <alignment vertical="center"/>
    </xf>
    <xf numFmtId="188" fontId="3" fillId="0" borderId="0" xfId="1" applyNumberFormat="1" applyFont="1" applyFill="1" applyBorder="1">
      <alignment vertical="center"/>
    </xf>
    <xf numFmtId="0" fontId="3" fillId="0" borderId="0" xfId="1" applyFont="1" applyFill="1" applyBorder="1" applyAlignment="1">
      <alignment horizontal="center" vertical="center"/>
    </xf>
    <xf numFmtId="0" fontId="3" fillId="0" borderId="20" xfId="0" applyFont="1" applyBorder="1" applyAlignment="1">
      <alignment horizontal="center" vertical="center" wrapText="1"/>
    </xf>
    <xf numFmtId="0" fontId="3" fillId="11" borderId="19" xfId="1" applyFont="1" applyFill="1" applyBorder="1" applyAlignment="1">
      <alignment horizontal="center" vertical="center"/>
    </xf>
    <xf numFmtId="0" fontId="3" fillId="7" borderId="11" xfId="0" applyFont="1" applyFill="1" applyBorder="1" applyAlignment="1">
      <alignment horizontal="left" vertical="center" wrapText="1"/>
    </xf>
    <xf numFmtId="190" fontId="3" fillId="0" borderId="0" xfId="0" applyNumberFormat="1" applyFont="1">
      <alignment vertical="center"/>
    </xf>
    <xf numFmtId="0" fontId="36" fillId="0" borderId="13" xfId="0" applyFont="1" applyBorder="1" applyAlignment="1">
      <alignment horizontal="center" vertical="center" wrapText="1"/>
    </xf>
    <xf numFmtId="0" fontId="3" fillId="11" borderId="6" xfId="1" applyFont="1" applyFill="1" applyBorder="1" applyAlignment="1">
      <alignment horizontal="center" vertical="center" wrapText="1"/>
    </xf>
    <xf numFmtId="4" fontId="3" fillId="11" borderId="9" xfId="1" applyNumberFormat="1" applyFont="1" applyFill="1" applyBorder="1">
      <alignment vertical="center"/>
    </xf>
    <xf numFmtId="0" fontId="7" fillId="6" borderId="1" xfId="0" applyFont="1" applyFill="1" applyBorder="1" applyAlignment="1">
      <alignment horizontal="center" vertical="center" wrapText="1"/>
    </xf>
    <xf numFmtId="0" fontId="7" fillId="6" borderId="1" xfId="0" quotePrefix="1" applyFont="1" applyFill="1" applyBorder="1" applyAlignment="1" applyProtection="1">
      <alignment horizontal="center" vertical="center" wrapText="1"/>
      <protection locked="0"/>
    </xf>
    <xf numFmtId="0" fontId="41" fillId="6" borderId="3" xfId="0" applyFont="1" applyFill="1" applyBorder="1" applyAlignment="1">
      <alignment horizontal="center" vertical="center"/>
    </xf>
    <xf numFmtId="0" fontId="7" fillId="6" borderId="3" xfId="0" quotePrefix="1" applyFont="1" applyFill="1" applyBorder="1" applyAlignment="1" applyProtection="1">
      <alignment horizontal="center" vertical="center" wrapText="1"/>
      <protection locked="0"/>
    </xf>
    <xf numFmtId="0" fontId="35" fillId="13" borderId="0" xfId="0" applyFont="1" applyFill="1" applyAlignment="1" applyProtection="1">
      <alignment horizontal="right" vertical="center"/>
      <protection hidden="1"/>
    </xf>
    <xf numFmtId="0" fontId="3" fillId="13" borderId="0" xfId="0" applyFont="1" applyFill="1">
      <alignment vertical="center"/>
    </xf>
    <xf numFmtId="0" fontId="36" fillId="0" borderId="0" xfId="0" applyFont="1">
      <alignment vertical="center"/>
    </xf>
    <xf numFmtId="0" fontId="5" fillId="9" borderId="1" xfId="0" quotePrefix="1" applyFont="1" applyFill="1" applyBorder="1" applyAlignment="1">
      <alignment horizontal="center" vertical="center" wrapText="1"/>
    </xf>
    <xf numFmtId="0" fontId="3" fillId="0" borderId="12" xfId="0" applyFont="1" applyBorder="1">
      <alignment vertical="center"/>
    </xf>
    <xf numFmtId="192" fontId="3" fillId="11" borderId="9" xfId="1" applyNumberFormat="1" applyFont="1" applyFill="1" applyBorder="1">
      <alignment vertical="center"/>
    </xf>
    <xf numFmtId="190" fontId="3" fillId="0" borderId="24" xfId="0" applyNumberFormat="1" applyFont="1" applyBorder="1">
      <alignment vertical="center"/>
    </xf>
    <xf numFmtId="0" fontId="3" fillId="14" borderId="0" xfId="0" applyFont="1" applyFill="1" applyAlignment="1">
      <alignment horizontal="center" vertical="center"/>
    </xf>
    <xf numFmtId="0" fontId="3" fillId="0" borderId="26" xfId="0" applyFont="1" applyBorder="1" applyAlignment="1">
      <alignment horizontal="center" vertical="center"/>
    </xf>
    <xf numFmtId="4" fontId="3" fillId="11" borderId="6" xfId="0" applyNumberFormat="1" applyFont="1" applyFill="1" applyBorder="1">
      <alignment vertical="center"/>
    </xf>
    <xf numFmtId="192" fontId="3" fillId="11" borderId="7" xfId="0" applyNumberFormat="1" applyFont="1" applyFill="1" applyBorder="1" applyAlignment="1">
      <alignment horizontal="center" vertical="center"/>
    </xf>
    <xf numFmtId="0" fontId="36" fillId="0" borderId="26" xfId="0" applyFont="1" applyBorder="1" applyAlignment="1">
      <alignment horizontal="center" vertical="center"/>
    </xf>
    <xf numFmtId="0" fontId="36" fillId="0" borderId="26" xfId="0" applyFont="1" applyBorder="1" applyAlignment="1">
      <alignment horizontal="center" vertical="center" wrapText="1"/>
    </xf>
    <xf numFmtId="0" fontId="3" fillId="2" borderId="26" xfId="0" applyFont="1" applyFill="1" applyBorder="1" applyAlignment="1">
      <alignment horizontal="center" vertical="center"/>
    </xf>
    <xf numFmtId="0" fontId="3" fillId="0" borderId="0" xfId="0" applyFont="1" applyAlignment="1">
      <alignment horizontal="left" vertical="center"/>
    </xf>
    <xf numFmtId="0" fontId="3" fillId="0" borderId="29" xfId="0" applyFont="1" applyBorder="1" applyAlignment="1">
      <alignment horizontal="left" vertical="center"/>
    </xf>
    <xf numFmtId="0" fontId="46" fillId="0" borderId="26" xfId="0" applyFont="1" applyBorder="1" applyAlignment="1">
      <alignment horizontal="center" vertical="center" wrapText="1"/>
    </xf>
    <xf numFmtId="3" fontId="3" fillId="11" borderId="9" xfId="1" applyNumberFormat="1" applyFont="1" applyFill="1" applyBorder="1" applyAlignment="1">
      <alignment horizontal="center" vertical="center"/>
    </xf>
    <xf numFmtId="192" fontId="3" fillId="11" borderId="9" xfId="1" applyNumberFormat="1" applyFont="1" applyFill="1" applyBorder="1" applyAlignment="1">
      <alignment horizontal="center" vertical="center"/>
    </xf>
    <xf numFmtId="0" fontId="36" fillId="0" borderId="0" xfId="0" applyFont="1" applyAlignment="1">
      <alignment horizontal="justify" vertical="center"/>
    </xf>
    <xf numFmtId="0" fontId="3" fillId="0" borderId="0" xfId="0" applyFont="1" applyAlignment="1">
      <alignment horizontal="center" vertical="center" wrapText="1"/>
    </xf>
    <xf numFmtId="0" fontId="3" fillId="11" borderId="6" xfId="0" applyFont="1" applyFill="1" applyBorder="1">
      <alignment vertical="center"/>
    </xf>
    <xf numFmtId="0" fontId="3" fillId="11" borderId="7" xfId="1" quotePrefix="1" applyFont="1" applyFill="1" applyBorder="1" applyAlignment="1">
      <alignment horizontal="center" vertical="center"/>
    </xf>
    <xf numFmtId="0" fontId="3" fillId="0" borderId="6" xfId="0" applyFont="1" applyBorder="1" applyAlignment="1">
      <alignment vertical="center" wrapText="1"/>
    </xf>
    <xf numFmtId="0" fontId="5" fillId="5" borderId="3" xfId="0" applyFont="1" applyFill="1" applyBorder="1" applyAlignment="1">
      <alignment horizontal="center" vertical="center"/>
    </xf>
    <xf numFmtId="38" fontId="19" fillId="2" borderId="4" xfId="2" applyFont="1" applyFill="1" applyBorder="1" applyAlignment="1">
      <alignment horizontal="right" vertical="center"/>
    </xf>
    <xf numFmtId="38" fontId="19" fillId="2" borderId="5" xfId="2" applyFont="1" applyFill="1" applyBorder="1" applyAlignment="1">
      <alignment horizontal="right" vertical="center"/>
    </xf>
    <xf numFmtId="0" fontId="7" fillId="10" borderId="13" xfId="0" applyFont="1" applyFill="1" applyBorder="1" applyAlignment="1">
      <alignment vertical="center" wrapText="1"/>
    </xf>
    <xf numFmtId="0" fontId="13" fillId="10" borderId="2" xfId="0" applyFont="1" applyFill="1" applyBorder="1" applyAlignment="1">
      <alignment horizontal="left" vertical="center" wrapText="1"/>
    </xf>
    <xf numFmtId="0" fontId="13" fillId="10" borderId="1" xfId="0" applyFont="1" applyFill="1" applyBorder="1" applyAlignment="1">
      <alignment horizontal="left" vertical="center" wrapText="1"/>
    </xf>
    <xf numFmtId="0" fontId="3" fillId="10" borderId="1" xfId="0" applyFont="1" applyFill="1" applyBorder="1" applyAlignment="1">
      <alignment horizontal="center" vertical="center" wrapText="1"/>
    </xf>
    <xf numFmtId="0" fontId="5" fillId="5" borderId="1" xfId="0" applyFont="1" applyFill="1" applyBorder="1" applyAlignment="1">
      <alignment horizontal="center" vertical="center" wrapText="1"/>
    </xf>
    <xf numFmtId="0" fontId="5" fillId="5" borderId="3" xfId="0" applyFont="1" applyFill="1" applyBorder="1" applyAlignment="1">
      <alignment horizontal="center" vertical="center" wrapText="1"/>
    </xf>
    <xf numFmtId="0" fontId="3" fillId="6" borderId="6" xfId="0" applyFont="1" applyFill="1" applyBorder="1" applyAlignment="1">
      <alignment horizontal="left" vertical="center" wrapText="1"/>
    </xf>
    <xf numFmtId="0" fontId="3" fillId="7" borderId="9" xfId="0" applyFont="1" applyFill="1" applyBorder="1" applyAlignment="1">
      <alignment horizontal="left" vertical="center" wrapText="1"/>
    </xf>
    <xf numFmtId="0" fontId="3" fillId="7" borderId="6" xfId="0" applyFont="1" applyFill="1" applyBorder="1" applyAlignment="1">
      <alignment horizontal="left" vertical="center" wrapText="1"/>
    </xf>
    <xf numFmtId="0" fontId="3" fillId="7" borderId="22" xfId="0" applyFont="1" applyFill="1" applyBorder="1" applyAlignment="1">
      <alignment horizontal="left" vertical="center" wrapText="1"/>
    </xf>
    <xf numFmtId="0" fontId="3" fillId="7" borderId="0" xfId="0" applyFont="1" applyFill="1" applyAlignment="1">
      <alignment horizontal="left" vertical="center" wrapText="1"/>
    </xf>
    <xf numFmtId="0" fontId="3" fillId="7" borderId="23" xfId="0" applyFont="1" applyFill="1" applyBorder="1" applyAlignment="1">
      <alignment horizontal="left" vertical="center" wrapText="1"/>
    </xf>
    <xf numFmtId="0" fontId="3" fillId="6" borderId="9" xfId="0" applyFont="1" applyFill="1" applyBorder="1" applyAlignment="1">
      <alignment horizontal="left" vertical="center" wrapText="1"/>
    </xf>
    <xf numFmtId="0" fontId="36" fillId="10" borderId="7" xfId="0" applyFont="1" applyFill="1" applyBorder="1" applyAlignment="1">
      <alignment horizontal="left" vertical="center"/>
    </xf>
    <xf numFmtId="0" fontId="36" fillId="10" borderId="24" xfId="0" applyFont="1" applyFill="1" applyBorder="1" applyAlignment="1">
      <alignment horizontal="left" vertical="center"/>
    </xf>
    <xf numFmtId="0" fontId="36" fillId="10" borderId="8" xfId="0" applyFont="1" applyFill="1" applyBorder="1" applyAlignment="1">
      <alignment horizontal="left" vertical="center"/>
    </xf>
    <xf numFmtId="0" fontId="8" fillId="4" borderId="0" xfId="0" applyFont="1" applyFill="1">
      <alignment vertical="center"/>
    </xf>
    <xf numFmtId="0" fontId="36" fillId="10" borderId="7" xfId="0" applyFont="1" applyFill="1" applyBorder="1" applyAlignment="1">
      <alignment horizontal="left" vertical="center" wrapText="1"/>
    </xf>
    <xf numFmtId="49" fontId="3" fillId="6" borderId="25" xfId="0" applyNumberFormat="1" applyFont="1" applyFill="1" applyBorder="1" applyAlignment="1">
      <alignment horizontal="left" vertical="center" wrapText="1"/>
    </xf>
    <xf numFmtId="49" fontId="3" fillId="6" borderId="0" xfId="0" applyNumberFormat="1" applyFont="1" applyFill="1" applyAlignment="1">
      <alignment horizontal="left" vertical="center" wrapText="1"/>
    </xf>
    <xf numFmtId="49" fontId="3" fillId="6" borderId="30" xfId="0" applyNumberFormat="1" applyFont="1" applyFill="1" applyBorder="1" applyAlignment="1">
      <alignment horizontal="left" vertical="center" wrapText="1"/>
    </xf>
    <xf numFmtId="0" fontId="3" fillId="0" borderId="27" xfId="0" applyFont="1" applyBorder="1" applyAlignment="1">
      <alignment horizontal="center" vertical="center"/>
    </xf>
    <xf numFmtId="0" fontId="3" fillId="0" borderId="27" xfId="0" applyFont="1" applyBorder="1" applyAlignment="1">
      <alignment horizontal="left" vertical="center" wrapText="1"/>
    </xf>
    <xf numFmtId="0" fontId="3" fillId="7" borderId="7" xfId="0" applyFont="1" applyFill="1" applyBorder="1" applyAlignment="1">
      <alignment horizontal="left" vertical="center" wrapText="1"/>
    </xf>
    <xf numFmtId="0" fontId="8" fillId="4" borderId="0" xfId="0" applyFont="1" applyFill="1" applyAlignment="1">
      <alignment horizontal="left" vertical="center"/>
    </xf>
    <xf numFmtId="0" fontId="20" fillId="0" borderId="22" xfId="0" applyFont="1" applyBorder="1" applyAlignment="1">
      <alignment horizontal="left" vertical="center" wrapText="1"/>
    </xf>
    <xf numFmtId="0" fontId="20" fillId="0" borderId="0" xfId="0" applyFont="1" applyAlignment="1">
      <alignment horizontal="left" vertical="center" wrapText="1"/>
    </xf>
    <xf numFmtId="0" fontId="3" fillId="7" borderId="27" xfId="0" applyFont="1" applyFill="1" applyBorder="1" applyAlignment="1">
      <alignment horizontal="left" vertical="center" wrapText="1"/>
    </xf>
    <xf numFmtId="0" fontId="3" fillId="7" borderId="28" xfId="0" applyFont="1" applyFill="1" applyBorder="1" applyAlignment="1">
      <alignment horizontal="left" vertical="center" wrapText="1"/>
    </xf>
    <xf numFmtId="0" fontId="3" fillId="0" borderId="22" xfId="0" applyFont="1" applyBorder="1" applyAlignment="1">
      <alignment horizontal="left" vertical="center"/>
    </xf>
    <xf numFmtId="0" fontId="3" fillId="0" borderId="0" xfId="0" applyFont="1" applyAlignment="1">
      <alignment horizontal="left" vertical="center"/>
    </xf>
    <xf numFmtId="0" fontId="3" fillId="0" borderId="29" xfId="0" applyFont="1" applyBorder="1" applyAlignment="1">
      <alignment horizontal="left" vertical="center"/>
    </xf>
    <xf numFmtId="0" fontId="0" fillId="0" borderId="31" xfId="0" applyBorder="1" applyAlignment="1">
      <alignment horizontal="left" vertical="center" wrapText="1"/>
    </xf>
  </cellXfs>
  <cellStyles count="3">
    <cellStyle name="40% - ส่วนที่ถูกเน้น6" xfId="1" builtinId="51"/>
    <cellStyle name="จุลภาค [0]" xfId="2" builtinId="6"/>
    <cellStyle name="ปกติ" xfId="0" builtinId="0"/>
  </cellStyles>
  <dxfs count="0"/>
  <tableStyles count="0" defaultTableStyle="TableStyleMedium9" defaultPivotStyle="PivotStyleLight16"/>
  <colors>
    <mruColors>
      <color rgb="FFC5D9F1"/>
      <color rgb="FFF2DCD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8" Type="http://schemas.openxmlformats.org/officeDocument/2006/relationships/image" Target="../media/image12.png"/><Relationship Id="rId3" Type="http://schemas.openxmlformats.org/officeDocument/2006/relationships/image" Target="../media/image8.png"/><Relationship Id="rId7" Type="http://schemas.openxmlformats.org/officeDocument/2006/relationships/image" Target="../media/image1.png"/><Relationship Id="rId2" Type="http://schemas.openxmlformats.org/officeDocument/2006/relationships/image" Target="../media/image7.png"/><Relationship Id="rId1" Type="http://schemas.openxmlformats.org/officeDocument/2006/relationships/image" Target="../media/image6.png"/><Relationship Id="rId6" Type="http://schemas.openxmlformats.org/officeDocument/2006/relationships/image" Target="../media/image11.png"/><Relationship Id="rId5" Type="http://schemas.openxmlformats.org/officeDocument/2006/relationships/image" Target="../media/image10.png"/><Relationship Id="rId4" Type="http://schemas.openxmlformats.org/officeDocument/2006/relationships/image" Target="../media/image9.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_rels/drawing4.xml.rels><?xml version="1.0" encoding="UTF-8" standalone="yes"?>
<Relationships xmlns="http://schemas.openxmlformats.org/package/2006/relationships"><Relationship Id="rId8" Type="http://schemas.openxmlformats.org/officeDocument/2006/relationships/image" Target="../media/image12.png"/><Relationship Id="rId3" Type="http://schemas.openxmlformats.org/officeDocument/2006/relationships/image" Target="../media/image8.png"/><Relationship Id="rId7" Type="http://schemas.openxmlformats.org/officeDocument/2006/relationships/image" Target="../media/image1.png"/><Relationship Id="rId2" Type="http://schemas.openxmlformats.org/officeDocument/2006/relationships/image" Target="../media/image7.png"/><Relationship Id="rId1" Type="http://schemas.openxmlformats.org/officeDocument/2006/relationships/image" Target="../media/image6.png"/><Relationship Id="rId6" Type="http://schemas.openxmlformats.org/officeDocument/2006/relationships/image" Target="../media/image11.png"/><Relationship Id="rId5" Type="http://schemas.openxmlformats.org/officeDocument/2006/relationships/image" Target="../media/image10.png"/><Relationship Id="rId4" Type="http://schemas.openxmlformats.org/officeDocument/2006/relationships/image" Target="../media/image9.png"/></Relationships>
</file>

<file path=xl/drawings/_rels/drawing5.xml.rels><?xml version="1.0" encoding="UTF-8" standalone="yes"?>
<Relationships xmlns="http://schemas.openxmlformats.org/package/2006/relationships"><Relationship Id="rId3" Type="http://schemas.openxmlformats.org/officeDocument/2006/relationships/image" Target="../media/image15.png"/><Relationship Id="rId2" Type="http://schemas.openxmlformats.org/officeDocument/2006/relationships/image" Target="../media/image14.png"/><Relationship Id="rId1" Type="http://schemas.openxmlformats.org/officeDocument/2006/relationships/image" Target="../media/image13.png"/><Relationship Id="rId5" Type="http://schemas.openxmlformats.org/officeDocument/2006/relationships/image" Target="../media/image17.png"/><Relationship Id="rId4" Type="http://schemas.openxmlformats.org/officeDocument/2006/relationships/image" Target="../media/image16.png"/></Relationships>
</file>

<file path=xl/drawings/drawing1.xml><?xml version="1.0" encoding="utf-8"?>
<xdr:wsDr xmlns:xdr="http://schemas.openxmlformats.org/drawingml/2006/spreadsheetDrawing" xmlns:a="http://schemas.openxmlformats.org/drawingml/2006/main">
  <xdr:twoCellAnchor editAs="oneCell">
    <xdr:from>
      <xdr:col>3</xdr:col>
      <xdr:colOff>60960</xdr:colOff>
      <xdr:row>13</xdr:row>
      <xdr:rowOff>60960</xdr:rowOff>
    </xdr:from>
    <xdr:to>
      <xdr:col>7</xdr:col>
      <xdr:colOff>892037</xdr:colOff>
      <xdr:row>14</xdr:row>
      <xdr:rowOff>137213</xdr:rowOff>
    </xdr:to>
    <xdr:pic>
      <xdr:nvPicPr>
        <xdr:cNvPr id="2" name="รูปภาพ 1">
          <a:extLst>
            <a:ext uri="{FF2B5EF4-FFF2-40B4-BE49-F238E27FC236}">
              <a16:creationId xmlns:a16="http://schemas.microsoft.com/office/drawing/2014/main" id="{8D39D213-F4D0-DE4A-99DD-A4A1A756796D}"/>
            </a:ext>
          </a:extLst>
        </xdr:cNvPr>
        <xdr:cNvPicPr>
          <a:picLocks noChangeAspect="1"/>
        </xdr:cNvPicPr>
      </xdr:nvPicPr>
      <xdr:blipFill>
        <a:blip xmlns:r="http://schemas.openxmlformats.org/officeDocument/2006/relationships" r:embed="rId1"/>
        <a:stretch>
          <a:fillRect/>
        </a:stretch>
      </xdr:blipFill>
      <xdr:spPr>
        <a:xfrm>
          <a:off x="2179320" y="7566660"/>
          <a:ext cx="5730737" cy="609653"/>
        </a:xfrm>
        <a:prstGeom prst="rect">
          <a:avLst/>
        </a:prstGeom>
      </xdr:spPr>
    </xdr:pic>
    <xdr:clientData/>
  </xdr:twoCellAnchor>
  <xdr:twoCellAnchor editAs="oneCell">
    <xdr:from>
      <xdr:col>3</xdr:col>
      <xdr:colOff>0</xdr:colOff>
      <xdr:row>32</xdr:row>
      <xdr:rowOff>7620</xdr:rowOff>
    </xdr:from>
    <xdr:to>
      <xdr:col>7</xdr:col>
      <xdr:colOff>945387</xdr:colOff>
      <xdr:row>32</xdr:row>
      <xdr:rowOff>518204</xdr:rowOff>
    </xdr:to>
    <xdr:pic>
      <xdr:nvPicPr>
        <xdr:cNvPr id="3" name="รูปภาพ 2">
          <a:extLst>
            <a:ext uri="{FF2B5EF4-FFF2-40B4-BE49-F238E27FC236}">
              <a16:creationId xmlns:a16="http://schemas.microsoft.com/office/drawing/2014/main" id="{E4254DE8-8D6A-2887-2780-234487B23301}"/>
            </a:ext>
          </a:extLst>
        </xdr:cNvPr>
        <xdr:cNvPicPr>
          <a:picLocks noChangeAspect="1"/>
        </xdr:cNvPicPr>
      </xdr:nvPicPr>
      <xdr:blipFill>
        <a:blip xmlns:r="http://schemas.openxmlformats.org/officeDocument/2006/relationships" r:embed="rId2"/>
        <a:stretch>
          <a:fillRect/>
        </a:stretch>
      </xdr:blipFill>
      <xdr:spPr>
        <a:xfrm>
          <a:off x="2118360" y="22273260"/>
          <a:ext cx="5845047" cy="510584"/>
        </a:xfrm>
        <a:prstGeom prst="rect">
          <a:avLst/>
        </a:prstGeom>
      </xdr:spPr>
    </xdr:pic>
    <xdr:clientData/>
  </xdr:twoCellAnchor>
  <xdr:twoCellAnchor editAs="oneCell">
    <xdr:from>
      <xdr:col>3</xdr:col>
      <xdr:colOff>152401</xdr:colOff>
      <xdr:row>32</xdr:row>
      <xdr:rowOff>472440</xdr:rowOff>
    </xdr:from>
    <xdr:to>
      <xdr:col>6</xdr:col>
      <xdr:colOff>281941</xdr:colOff>
      <xdr:row>35</xdr:row>
      <xdr:rowOff>24993</xdr:rowOff>
    </xdr:to>
    <xdr:pic>
      <xdr:nvPicPr>
        <xdr:cNvPr id="4" name="รูปภาพ 3">
          <a:extLst>
            <a:ext uri="{FF2B5EF4-FFF2-40B4-BE49-F238E27FC236}">
              <a16:creationId xmlns:a16="http://schemas.microsoft.com/office/drawing/2014/main" id="{B09CA9EC-B811-025F-0991-8243841DA2BA}"/>
            </a:ext>
          </a:extLst>
        </xdr:cNvPr>
        <xdr:cNvPicPr>
          <a:picLocks noChangeAspect="1"/>
        </xdr:cNvPicPr>
      </xdr:nvPicPr>
      <xdr:blipFill>
        <a:blip xmlns:r="http://schemas.openxmlformats.org/officeDocument/2006/relationships" r:embed="rId3"/>
        <a:stretch>
          <a:fillRect/>
        </a:stretch>
      </xdr:blipFill>
      <xdr:spPr>
        <a:xfrm>
          <a:off x="2270761" y="21214080"/>
          <a:ext cx="4137660" cy="1152753"/>
        </a:xfrm>
        <a:prstGeom prst="rect">
          <a:avLst/>
        </a:prstGeom>
      </xdr:spPr>
    </xdr:pic>
    <xdr:clientData/>
  </xdr:twoCellAnchor>
  <xdr:twoCellAnchor editAs="oneCell">
    <xdr:from>
      <xdr:col>2</xdr:col>
      <xdr:colOff>868680</xdr:colOff>
      <xdr:row>14</xdr:row>
      <xdr:rowOff>68580</xdr:rowOff>
    </xdr:from>
    <xdr:to>
      <xdr:col>7</xdr:col>
      <xdr:colOff>953013</xdr:colOff>
      <xdr:row>15</xdr:row>
      <xdr:rowOff>266763</xdr:rowOff>
    </xdr:to>
    <xdr:pic>
      <xdr:nvPicPr>
        <xdr:cNvPr id="5" name="รูปภาพ 4">
          <a:extLst>
            <a:ext uri="{FF2B5EF4-FFF2-40B4-BE49-F238E27FC236}">
              <a16:creationId xmlns:a16="http://schemas.microsoft.com/office/drawing/2014/main" id="{5C260071-BF9A-D2B0-C090-E7C725811805}"/>
            </a:ext>
          </a:extLst>
        </xdr:cNvPr>
        <xdr:cNvPicPr>
          <a:picLocks noChangeAspect="1"/>
        </xdr:cNvPicPr>
      </xdr:nvPicPr>
      <xdr:blipFill>
        <a:blip xmlns:r="http://schemas.openxmlformats.org/officeDocument/2006/relationships" r:embed="rId4"/>
        <a:stretch>
          <a:fillRect/>
        </a:stretch>
      </xdr:blipFill>
      <xdr:spPr>
        <a:xfrm>
          <a:off x="2049780" y="10096500"/>
          <a:ext cx="5921253" cy="731583"/>
        </a:xfrm>
        <a:prstGeom prst="rect">
          <a:avLst/>
        </a:prstGeom>
      </xdr:spPr>
    </xdr:pic>
    <xdr:clientData/>
  </xdr:twoCellAnchor>
  <xdr:twoCellAnchor editAs="oneCell">
    <xdr:from>
      <xdr:col>3</xdr:col>
      <xdr:colOff>60960</xdr:colOff>
      <xdr:row>15</xdr:row>
      <xdr:rowOff>281940</xdr:rowOff>
    </xdr:from>
    <xdr:to>
      <xdr:col>7</xdr:col>
      <xdr:colOff>838692</xdr:colOff>
      <xdr:row>16</xdr:row>
      <xdr:rowOff>518227</xdr:rowOff>
    </xdr:to>
    <xdr:pic>
      <xdr:nvPicPr>
        <xdr:cNvPr id="6" name="รูปภาพ 5">
          <a:extLst>
            <a:ext uri="{FF2B5EF4-FFF2-40B4-BE49-F238E27FC236}">
              <a16:creationId xmlns:a16="http://schemas.microsoft.com/office/drawing/2014/main" id="{7C35F18D-FD61-815A-57FE-9337549952E1}"/>
            </a:ext>
          </a:extLst>
        </xdr:cNvPr>
        <xdr:cNvPicPr>
          <a:picLocks noChangeAspect="1"/>
        </xdr:cNvPicPr>
      </xdr:nvPicPr>
      <xdr:blipFill>
        <a:blip xmlns:r="http://schemas.openxmlformats.org/officeDocument/2006/relationships" r:embed="rId5"/>
        <a:stretch>
          <a:fillRect/>
        </a:stretch>
      </xdr:blipFill>
      <xdr:spPr>
        <a:xfrm>
          <a:off x="2179320" y="10843260"/>
          <a:ext cx="5677392" cy="76968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857251</xdr:colOff>
      <xdr:row>31</xdr:row>
      <xdr:rowOff>29744</xdr:rowOff>
    </xdr:from>
    <xdr:to>
      <xdr:col>7</xdr:col>
      <xdr:colOff>457201</xdr:colOff>
      <xdr:row>31</xdr:row>
      <xdr:rowOff>649030</xdr:rowOff>
    </xdr:to>
    <xdr:pic>
      <xdr:nvPicPr>
        <xdr:cNvPr id="10" name="รูปภาพ 9">
          <a:extLst>
            <a:ext uri="{FF2B5EF4-FFF2-40B4-BE49-F238E27FC236}">
              <a16:creationId xmlns:a16="http://schemas.microsoft.com/office/drawing/2014/main" id="{F0CA90E2-7BF0-DEE7-525D-CB3529EAD3FF}"/>
            </a:ext>
          </a:extLst>
        </xdr:cNvPr>
        <xdr:cNvPicPr>
          <a:picLocks noChangeAspect="1"/>
        </xdr:cNvPicPr>
      </xdr:nvPicPr>
      <xdr:blipFill>
        <a:blip xmlns:r="http://schemas.openxmlformats.org/officeDocument/2006/relationships" r:embed="rId1"/>
        <a:stretch>
          <a:fillRect/>
        </a:stretch>
      </xdr:blipFill>
      <xdr:spPr>
        <a:xfrm>
          <a:off x="1822451" y="13796544"/>
          <a:ext cx="5219700" cy="619286"/>
        </a:xfrm>
        <a:prstGeom prst="rect">
          <a:avLst/>
        </a:prstGeom>
      </xdr:spPr>
    </xdr:pic>
    <xdr:clientData/>
  </xdr:twoCellAnchor>
  <xdr:twoCellAnchor editAs="oneCell">
    <xdr:from>
      <xdr:col>4</xdr:col>
      <xdr:colOff>736600</xdr:colOff>
      <xdr:row>38</xdr:row>
      <xdr:rowOff>61773</xdr:rowOff>
    </xdr:from>
    <xdr:to>
      <xdr:col>6</xdr:col>
      <xdr:colOff>577850</xdr:colOff>
      <xdr:row>38</xdr:row>
      <xdr:rowOff>635063</xdr:rowOff>
    </xdr:to>
    <xdr:pic>
      <xdr:nvPicPr>
        <xdr:cNvPr id="12" name="รูปภาพ 11">
          <a:extLst>
            <a:ext uri="{FF2B5EF4-FFF2-40B4-BE49-F238E27FC236}">
              <a16:creationId xmlns:a16="http://schemas.microsoft.com/office/drawing/2014/main" id="{B645C60D-A3FF-D11F-AD6B-68C72D41866B}"/>
            </a:ext>
          </a:extLst>
        </xdr:cNvPr>
        <xdr:cNvPicPr>
          <a:picLocks noChangeAspect="1"/>
        </xdr:cNvPicPr>
      </xdr:nvPicPr>
      <xdr:blipFill>
        <a:blip xmlns:r="http://schemas.openxmlformats.org/officeDocument/2006/relationships" r:embed="rId2"/>
        <a:stretch>
          <a:fillRect/>
        </a:stretch>
      </xdr:blipFill>
      <xdr:spPr>
        <a:xfrm>
          <a:off x="1701800" y="18146573"/>
          <a:ext cx="4495800" cy="573290"/>
        </a:xfrm>
        <a:prstGeom prst="rect">
          <a:avLst/>
        </a:prstGeom>
      </xdr:spPr>
    </xdr:pic>
    <xdr:clientData/>
  </xdr:twoCellAnchor>
  <xdr:twoCellAnchor editAs="oneCell">
    <xdr:from>
      <xdr:col>4</xdr:col>
      <xdr:colOff>495300</xdr:colOff>
      <xdr:row>46</xdr:row>
      <xdr:rowOff>107950</xdr:rowOff>
    </xdr:from>
    <xdr:to>
      <xdr:col>7</xdr:col>
      <xdr:colOff>827286</xdr:colOff>
      <xdr:row>46</xdr:row>
      <xdr:rowOff>580431</xdr:rowOff>
    </xdr:to>
    <xdr:pic>
      <xdr:nvPicPr>
        <xdr:cNvPr id="14" name="รูปภาพ 13">
          <a:extLst>
            <a:ext uri="{FF2B5EF4-FFF2-40B4-BE49-F238E27FC236}">
              <a16:creationId xmlns:a16="http://schemas.microsoft.com/office/drawing/2014/main" id="{E3A97317-7C89-6F37-D4CF-C8F84571FB83}"/>
            </a:ext>
          </a:extLst>
        </xdr:cNvPr>
        <xdr:cNvPicPr>
          <a:picLocks noChangeAspect="1"/>
        </xdr:cNvPicPr>
      </xdr:nvPicPr>
      <xdr:blipFill>
        <a:blip xmlns:r="http://schemas.openxmlformats.org/officeDocument/2006/relationships" r:embed="rId3"/>
        <a:stretch>
          <a:fillRect/>
        </a:stretch>
      </xdr:blipFill>
      <xdr:spPr>
        <a:xfrm>
          <a:off x="1460500" y="22618700"/>
          <a:ext cx="5951736" cy="472481"/>
        </a:xfrm>
        <a:prstGeom prst="rect">
          <a:avLst/>
        </a:prstGeom>
      </xdr:spPr>
    </xdr:pic>
    <xdr:clientData/>
  </xdr:twoCellAnchor>
  <xdr:twoCellAnchor editAs="oneCell">
    <xdr:from>
      <xdr:col>4</xdr:col>
      <xdr:colOff>482600</xdr:colOff>
      <xdr:row>53</xdr:row>
      <xdr:rowOff>177800</xdr:rowOff>
    </xdr:from>
    <xdr:to>
      <xdr:col>7</xdr:col>
      <xdr:colOff>707897</xdr:colOff>
      <xdr:row>54</xdr:row>
      <xdr:rowOff>198167</xdr:rowOff>
    </xdr:to>
    <xdr:pic>
      <xdr:nvPicPr>
        <xdr:cNvPr id="15" name="รูปภาพ 14">
          <a:extLst>
            <a:ext uri="{FF2B5EF4-FFF2-40B4-BE49-F238E27FC236}">
              <a16:creationId xmlns:a16="http://schemas.microsoft.com/office/drawing/2014/main" id="{ED3C38EC-0CD2-473F-68B8-4B9C8F323DF8}"/>
            </a:ext>
          </a:extLst>
        </xdr:cNvPr>
        <xdr:cNvPicPr>
          <a:picLocks noChangeAspect="1"/>
        </xdr:cNvPicPr>
      </xdr:nvPicPr>
      <xdr:blipFill>
        <a:blip xmlns:r="http://schemas.openxmlformats.org/officeDocument/2006/relationships" r:embed="rId4"/>
        <a:stretch>
          <a:fillRect/>
        </a:stretch>
      </xdr:blipFill>
      <xdr:spPr>
        <a:xfrm>
          <a:off x="1447800" y="25711150"/>
          <a:ext cx="5845047" cy="541067"/>
        </a:xfrm>
        <a:prstGeom prst="rect">
          <a:avLst/>
        </a:prstGeom>
      </xdr:spPr>
    </xdr:pic>
    <xdr:clientData/>
  </xdr:twoCellAnchor>
  <xdr:twoCellAnchor editAs="oneCell">
    <xdr:from>
      <xdr:col>4</xdr:col>
      <xdr:colOff>1187451</xdr:colOff>
      <xdr:row>64</xdr:row>
      <xdr:rowOff>34838</xdr:rowOff>
    </xdr:from>
    <xdr:to>
      <xdr:col>6</xdr:col>
      <xdr:colOff>273051</xdr:colOff>
      <xdr:row>65</xdr:row>
      <xdr:rowOff>565291</xdr:rowOff>
    </xdr:to>
    <xdr:pic>
      <xdr:nvPicPr>
        <xdr:cNvPr id="17" name="รูปภาพ 16">
          <a:extLst>
            <a:ext uri="{FF2B5EF4-FFF2-40B4-BE49-F238E27FC236}">
              <a16:creationId xmlns:a16="http://schemas.microsoft.com/office/drawing/2014/main" id="{51CFB794-5059-955D-8F07-79EC17E41D30}"/>
            </a:ext>
          </a:extLst>
        </xdr:cNvPr>
        <xdr:cNvPicPr>
          <a:picLocks noChangeAspect="1"/>
        </xdr:cNvPicPr>
      </xdr:nvPicPr>
      <xdr:blipFill>
        <a:blip xmlns:r="http://schemas.openxmlformats.org/officeDocument/2006/relationships" r:embed="rId5"/>
        <a:stretch>
          <a:fillRect/>
        </a:stretch>
      </xdr:blipFill>
      <xdr:spPr>
        <a:xfrm>
          <a:off x="2152651" y="30933938"/>
          <a:ext cx="3740150" cy="1051153"/>
        </a:xfrm>
        <a:prstGeom prst="rect">
          <a:avLst/>
        </a:prstGeom>
      </xdr:spPr>
    </xdr:pic>
    <xdr:clientData/>
  </xdr:twoCellAnchor>
  <xdr:twoCellAnchor editAs="oneCell">
    <xdr:from>
      <xdr:col>4</xdr:col>
      <xdr:colOff>508000</xdr:colOff>
      <xdr:row>71</xdr:row>
      <xdr:rowOff>19051</xdr:rowOff>
    </xdr:from>
    <xdr:to>
      <xdr:col>6</xdr:col>
      <xdr:colOff>342900</xdr:colOff>
      <xdr:row>71</xdr:row>
      <xdr:rowOff>647109</xdr:rowOff>
    </xdr:to>
    <xdr:pic>
      <xdr:nvPicPr>
        <xdr:cNvPr id="19" name="รูปภาพ 18">
          <a:extLst>
            <a:ext uri="{FF2B5EF4-FFF2-40B4-BE49-F238E27FC236}">
              <a16:creationId xmlns:a16="http://schemas.microsoft.com/office/drawing/2014/main" id="{B9DD1BCA-03F4-0041-2AEA-8EAE7A820959}"/>
            </a:ext>
          </a:extLst>
        </xdr:cNvPr>
        <xdr:cNvPicPr>
          <a:picLocks noChangeAspect="1"/>
        </xdr:cNvPicPr>
      </xdr:nvPicPr>
      <xdr:blipFill>
        <a:blip xmlns:r="http://schemas.openxmlformats.org/officeDocument/2006/relationships" r:embed="rId6"/>
        <a:stretch>
          <a:fillRect/>
        </a:stretch>
      </xdr:blipFill>
      <xdr:spPr>
        <a:xfrm>
          <a:off x="1473200" y="34867851"/>
          <a:ext cx="4489450" cy="628058"/>
        </a:xfrm>
        <a:prstGeom prst="rect">
          <a:avLst/>
        </a:prstGeom>
      </xdr:spPr>
    </xdr:pic>
    <xdr:clientData/>
  </xdr:twoCellAnchor>
  <xdr:twoCellAnchor editAs="oneCell">
    <xdr:from>
      <xdr:col>4</xdr:col>
      <xdr:colOff>368300</xdr:colOff>
      <xdr:row>15</xdr:row>
      <xdr:rowOff>0</xdr:rowOff>
    </xdr:from>
    <xdr:to>
      <xdr:col>7</xdr:col>
      <xdr:colOff>479287</xdr:colOff>
      <xdr:row>15</xdr:row>
      <xdr:rowOff>609653</xdr:rowOff>
    </xdr:to>
    <xdr:pic>
      <xdr:nvPicPr>
        <xdr:cNvPr id="4" name="รูปภาพ 3">
          <a:extLst>
            <a:ext uri="{FF2B5EF4-FFF2-40B4-BE49-F238E27FC236}">
              <a16:creationId xmlns:a16="http://schemas.microsoft.com/office/drawing/2014/main" id="{61742477-4EA2-4129-A696-167FA5FFB308}"/>
            </a:ext>
          </a:extLst>
        </xdr:cNvPr>
        <xdr:cNvPicPr>
          <a:picLocks noChangeAspect="1"/>
        </xdr:cNvPicPr>
      </xdr:nvPicPr>
      <xdr:blipFill>
        <a:blip xmlns:r="http://schemas.openxmlformats.org/officeDocument/2006/relationships" r:embed="rId7"/>
        <a:stretch>
          <a:fillRect/>
        </a:stretch>
      </xdr:blipFill>
      <xdr:spPr>
        <a:xfrm>
          <a:off x="1333500" y="5734050"/>
          <a:ext cx="5730737" cy="609653"/>
        </a:xfrm>
        <a:prstGeom prst="rect">
          <a:avLst/>
        </a:prstGeom>
      </xdr:spPr>
    </xdr:pic>
    <xdr:clientData/>
  </xdr:twoCellAnchor>
  <xdr:twoCellAnchor editAs="oneCell">
    <xdr:from>
      <xdr:col>4</xdr:col>
      <xdr:colOff>1149350</xdr:colOff>
      <xdr:row>24</xdr:row>
      <xdr:rowOff>15090</xdr:rowOff>
    </xdr:from>
    <xdr:to>
      <xdr:col>6</xdr:col>
      <xdr:colOff>787400</xdr:colOff>
      <xdr:row>24</xdr:row>
      <xdr:rowOff>744335</xdr:rowOff>
    </xdr:to>
    <xdr:pic>
      <xdr:nvPicPr>
        <xdr:cNvPr id="5" name="รูปภาพ 4">
          <a:extLst>
            <a:ext uri="{FF2B5EF4-FFF2-40B4-BE49-F238E27FC236}">
              <a16:creationId xmlns:a16="http://schemas.microsoft.com/office/drawing/2014/main" id="{064E4C2A-D461-701F-A63C-7B8A7BC5BCCC}"/>
            </a:ext>
          </a:extLst>
        </xdr:cNvPr>
        <xdr:cNvPicPr>
          <a:picLocks noChangeAspect="1"/>
        </xdr:cNvPicPr>
      </xdr:nvPicPr>
      <xdr:blipFill>
        <a:blip xmlns:r="http://schemas.openxmlformats.org/officeDocument/2006/relationships" r:embed="rId8"/>
        <a:stretch>
          <a:fillRect/>
        </a:stretch>
      </xdr:blipFill>
      <xdr:spPr>
        <a:xfrm>
          <a:off x="2114550" y="10175090"/>
          <a:ext cx="4292600" cy="72924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60960</xdr:colOff>
      <xdr:row>13</xdr:row>
      <xdr:rowOff>60960</xdr:rowOff>
    </xdr:from>
    <xdr:to>
      <xdr:col>7</xdr:col>
      <xdr:colOff>892037</xdr:colOff>
      <xdr:row>14</xdr:row>
      <xdr:rowOff>137213</xdr:rowOff>
    </xdr:to>
    <xdr:pic>
      <xdr:nvPicPr>
        <xdr:cNvPr id="2" name="รูปภาพ 1">
          <a:extLst>
            <a:ext uri="{FF2B5EF4-FFF2-40B4-BE49-F238E27FC236}">
              <a16:creationId xmlns:a16="http://schemas.microsoft.com/office/drawing/2014/main" id="{8702CF52-2ACC-4489-8B60-047905B4A979}"/>
            </a:ext>
          </a:extLst>
        </xdr:cNvPr>
        <xdr:cNvPicPr>
          <a:picLocks noChangeAspect="1"/>
        </xdr:cNvPicPr>
      </xdr:nvPicPr>
      <xdr:blipFill>
        <a:blip xmlns:r="http://schemas.openxmlformats.org/officeDocument/2006/relationships" r:embed="rId1"/>
        <a:stretch>
          <a:fillRect/>
        </a:stretch>
      </xdr:blipFill>
      <xdr:spPr>
        <a:xfrm>
          <a:off x="2179320" y="7566660"/>
          <a:ext cx="5730737" cy="609653"/>
        </a:xfrm>
        <a:prstGeom prst="rect">
          <a:avLst/>
        </a:prstGeom>
      </xdr:spPr>
    </xdr:pic>
    <xdr:clientData/>
  </xdr:twoCellAnchor>
  <xdr:twoCellAnchor editAs="oneCell">
    <xdr:from>
      <xdr:col>3</xdr:col>
      <xdr:colOff>0</xdr:colOff>
      <xdr:row>32</xdr:row>
      <xdr:rowOff>7620</xdr:rowOff>
    </xdr:from>
    <xdr:to>
      <xdr:col>7</xdr:col>
      <xdr:colOff>945387</xdr:colOff>
      <xdr:row>32</xdr:row>
      <xdr:rowOff>518204</xdr:rowOff>
    </xdr:to>
    <xdr:pic>
      <xdr:nvPicPr>
        <xdr:cNvPr id="3" name="รูปภาพ 2">
          <a:extLst>
            <a:ext uri="{FF2B5EF4-FFF2-40B4-BE49-F238E27FC236}">
              <a16:creationId xmlns:a16="http://schemas.microsoft.com/office/drawing/2014/main" id="{17D585F7-B94A-4F8B-808A-36F4427AFB10}"/>
            </a:ext>
          </a:extLst>
        </xdr:cNvPr>
        <xdr:cNvPicPr>
          <a:picLocks noChangeAspect="1"/>
        </xdr:cNvPicPr>
      </xdr:nvPicPr>
      <xdr:blipFill>
        <a:blip xmlns:r="http://schemas.openxmlformats.org/officeDocument/2006/relationships" r:embed="rId2"/>
        <a:stretch>
          <a:fillRect/>
        </a:stretch>
      </xdr:blipFill>
      <xdr:spPr>
        <a:xfrm>
          <a:off x="2118360" y="20749260"/>
          <a:ext cx="5845047" cy="510584"/>
        </a:xfrm>
        <a:prstGeom prst="rect">
          <a:avLst/>
        </a:prstGeom>
      </xdr:spPr>
    </xdr:pic>
    <xdr:clientData/>
  </xdr:twoCellAnchor>
  <xdr:twoCellAnchor editAs="oneCell">
    <xdr:from>
      <xdr:col>3</xdr:col>
      <xdr:colOff>152401</xdr:colOff>
      <xdr:row>32</xdr:row>
      <xdr:rowOff>472440</xdr:rowOff>
    </xdr:from>
    <xdr:to>
      <xdr:col>6</xdr:col>
      <xdr:colOff>281941</xdr:colOff>
      <xdr:row>35</xdr:row>
      <xdr:rowOff>24993</xdr:rowOff>
    </xdr:to>
    <xdr:pic>
      <xdr:nvPicPr>
        <xdr:cNvPr id="4" name="รูปภาพ 3">
          <a:extLst>
            <a:ext uri="{FF2B5EF4-FFF2-40B4-BE49-F238E27FC236}">
              <a16:creationId xmlns:a16="http://schemas.microsoft.com/office/drawing/2014/main" id="{91325539-3FC8-4C1A-94EF-A3D0B544A8EA}"/>
            </a:ext>
          </a:extLst>
        </xdr:cNvPr>
        <xdr:cNvPicPr>
          <a:picLocks noChangeAspect="1"/>
        </xdr:cNvPicPr>
      </xdr:nvPicPr>
      <xdr:blipFill>
        <a:blip xmlns:r="http://schemas.openxmlformats.org/officeDocument/2006/relationships" r:embed="rId3"/>
        <a:stretch>
          <a:fillRect/>
        </a:stretch>
      </xdr:blipFill>
      <xdr:spPr>
        <a:xfrm>
          <a:off x="2270761" y="21214080"/>
          <a:ext cx="4137660" cy="1152753"/>
        </a:xfrm>
        <a:prstGeom prst="rect">
          <a:avLst/>
        </a:prstGeom>
      </xdr:spPr>
    </xdr:pic>
    <xdr:clientData/>
  </xdr:twoCellAnchor>
  <xdr:twoCellAnchor editAs="oneCell">
    <xdr:from>
      <xdr:col>2</xdr:col>
      <xdr:colOff>868680</xdr:colOff>
      <xdr:row>14</xdr:row>
      <xdr:rowOff>68580</xdr:rowOff>
    </xdr:from>
    <xdr:to>
      <xdr:col>7</xdr:col>
      <xdr:colOff>953013</xdr:colOff>
      <xdr:row>15</xdr:row>
      <xdr:rowOff>266763</xdr:rowOff>
    </xdr:to>
    <xdr:pic>
      <xdr:nvPicPr>
        <xdr:cNvPr id="5" name="รูปภาพ 4">
          <a:extLst>
            <a:ext uri="{FF2B5EF4-FFF2-40B4-BE49-F238E27FC236}">
              <a16:creationId xmlns:a16="http://schemas.microsoft.com/office/drawing/2014/main" id="{7A383337-F4BF-4A71-8C56-8D22E9B2A2B2}"/>
            </a:ext>
          </a:extLst>
        </xdr:cNvPr>
        <xdr:cNvPicPr>
          <a:picLocks noChangeAspect="1"/>
        </xdr:cNvPicPr>
      </xdr:nvPicPr>
      <xdr:blipFill>
        <a:blip xmlns:r="http://schemas.openxmlformats.org/officeDocument/2006/relationships" r:embed="rId4"/>
        <a:stretch>
          <a:fillRect/>
        </a:stretch>
      </xdr:blipFill>
      <xdr:spPr>
        <a:xfrm>
          <a:off x="2049780" y="8107680"/>
          <a:ext cx="5921253" cy="731583"/>
        </a:xfrm>
        <a:prstGeom prst="rect">
          <a:avLst/>
        </a:prstGeom>
      </xdr:spPr>
    </xdr:pic>
    <xdr:clientData/>
  </xdr:twoCellAnchor>
  <xdr:twoCellAnchor editAs="oneCell">
    <xdr:from>
      <xdr:col>3</xdr:col>
      <xdr:colOff>60960</xdr:colOff>
      <xdr:row>15</xdr:row>
      <xdr:rowOff>281940</xdr:rowOff>
    </xdr:from>
    <xdr:to>
      <xdr:col>7</xdr:col>
      <xdr:colOff>838692</xdr:colOff>
      <xdr:row>16</xdr:row>
      <xdr:rowOff>518227</xdr:rowOff>
    </xdr:to>
    <xdr:pic>
      <xdr:nvPicPr>
        <xdr:cNvPr id="6" name="รูปภาพ 5">
          <a:extLst>
            <a:ext uri="{FF2B5EF4-FFF2-40B4-BE49-F238E27FC236}">
              <a16:creationId xmlns:a16="http://schemas.microsoft.com/office/drawing/2014/main" id="{8FCE9CCE-4DAC-42FE-ABBC-AB33E43EF237}"/>
            </a:ext>
          </a:extLst>
        </xdr:cNvPr>
        <xdr:cNvPicPr>
          <a:picLocks noChangeAspect="1"/>
        </xdr:cNvPicPr>
      </xdr:nvPicPr>
      <xdr:blipFill>
        <a:blip xmlns:r="http://schemas.openxmlformats.org/officeDocument/2006/relationships" r:embed="rId5"/>
        <a:stretch>
          <a:fillRect/>
        </a:stretch>
      </xdr:blipFill>
      <xdr:spPr>
        <a:xfrm>
          <a:off x="2179320" y="8854440"/>
          <a:ext cx="5677392" cy="76968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857251</xdr:colOff>
      <xdr:row>31</xdr:row>
      <xdr:rowOff>29744</xdr:rowOff>
    </xdr:from>
    <xdr:to>
      <xdr:col>7</xdr:col>
      <xdr:colOff>457201</xdr:colOff>
      <xdr:row>31</xdr:row>
      <xdr:rowOff>649030</xdr:rowOff>
    </xdr:to>
    <xdr:pic>
      <xdr:nvPicPr>
        <xdr:cNvPr id="2" name="รูปภาพ 1">
          <a:extLst>
            <a:ext uri="{FF2B5EF4-FFF2-40B4-BE49-F238E27FC236}">
              <a16:creationId xmlns:a16="http://schemas.microsoft.com/office/drawing/2014/main" id="{7BE8F2C6-8B9E-4754-B51C-CD01407EF9EA}"/>
            </a:ext>
          </a:extLst>
        </xdr:cNvPr>
        <xdr:cNvPicPr>
          <a:picLocks noChangeAspect="1"/>
        </xdr:cNvPicPr>
      </xdr:nvPicPr>
      <xdr:blipFill>
        <a:blip xmlns:r="http://schemas.openxmlformats.org/officeDocument/2006/relationships" r:embed="rId1"/>
        <a:stretch>
          <a:fillRect/>
        </a:stretch>
      </xdr:blipFill>
      <xdr:spPr>
        <a:xfrm>
          <a:off x="1832611" y="13806704"/>
          <a:ext cx="5223510" cy="619286"/>
        </a:xfrm>
        <a:prstGeom prst="rect">
          <a:avLst/>
        </a:prstGeom>
      </xdr:spPr>
    </xdr:pic>
    <xdr:clientData/>
  </xdr:twoCellAnchor>
  <xdr:twoCellAnchor editAs="oneCell">
    <xdr:from>
      <xdr:col>4</xdr:col>
      <xdr:colOff>736600</xdr:colOff>
      <xdr:row>38</xdr:row>
      <xdr:rowOff>61773</xdr:rowOff>
    </xdr:from>
    <xdr:to>
      <xdr:col>6</xdr:col>
      <xdr:colOff>577850</xdr:colOff>
      <xdr:row>38</xdr:row>
      <xdr:rowOff>635063</xdr:rowOff>
    </xdr:to>
    <xdr:pic>
      <xdr:nvPicPr>
        <xdr:cNvPr id="3" name="รูปภาพ 2">
          <a:extLst>
            <a:ext uri="{FF2B5EF4-FFF2-40B4-BE49-F238E27FC236}">
              <a16:creationId xmlns:a16="http://schemas.microsoft.com/office/drawing/2014/main" id="{1B9A1052-F0E2-4681-AE40-503E1ECDC3F1}"/>
            </a:ext>
          </a:extLst>
        </xdr:cNvPr>
        <xdr:cNvPicPr>
          <a:picLocks noChangeAspect="1"/>
        </xdr:cNvPicPr>
      </xdr:nvPicPr>
      <xdr:blipFill>
        <a:blip xmlns:r="http://schemas.openxmlformats.org/officeDocument/2006/relationships" r:embed="rId2"/>
        <a:stretch>
          <a:fillRect/>
        </a:stretch>
      </xdr:blipFill>
      <xdr:spPr>
        <a:xfrm>
          <a:off x="1711960" y="17663973"/>
          <a:ext cx="4497070" cy="573290"/>
        </a:xfrm>
        <a:prstGeom prst="rect">
          <a:avLst/>
        </a:prstGeom>
      </xdr:spPr>
    </xdr:pic>
    <xdr:clientData/>
  </xdr:twoCellAnchor>
  <xdr:twoCellAnchor editAs="oneCell">
    <xdr:from>
      <xdr:col>4</xdr:col>
      <xdr:colOff>495300</xdr:colOff>
      <xdr:row>46</xdr:row>
      <xdr:rowOff>107950</xdr:rowOff>
    </xdr:from>
    <xdr:to>
      <xdr:col>7</xdr:col>
      <xdr:colOff>827286</xdr:colOff>
      <xdr:row>46</xdr:row>
      <xdr:rowOff>580431</xdr:rowOff>
    </xdr:to>
    <xdr:pic>
      <xdr:nvPicPr>
        <xdr:cNvPr id="4" name="รูปภาพ 3">
          <a:extLst>
            <a:ext uri="{FF2B5EF4-FFF2-40B4-BE49-F238E27FC236}">
              <a16:creationId xmlns:a16="http://schemas.microsoft.com/office/drawing/2014/main" id="{68D13EAB-7086-4A7D-8683-DEC020A6793B}"/>
            </a:ext>
          </a:extLst>
        </xdr:cNvPr>
        <xdr:cNvPicPr>
          <a:picLocks noChangeAspect="1"/>
        </xdr:cNvPicPr>
      </xdr:nvPicPr>
      <xdr:blipFill>
        <a:blip xmlns:r="http://schemas.openxmlformats.org/officeDocument/2006/relationships" r:embed="rId3"/>
        <a:stretch>
          <a:fillRect/>
        </a:stretch>
      </xdr:blipFill>
      <xdr:spPr>
        <a:xfrm>
          <a:off x="1470660" y="22137370"/>
          <a:ext cx="5955546" cy="472481"/>
        </a:xfrm>
        <a:prstGeom prst="rect">
          <a:avLst/>
        </a:prstGeom>
      </xdr:spPr>
    </xdr:pic>
    <xdr:clientData/>
  </xdr:twoCellAnchor>
  <xdr:twoCellAnchor editAs="oneCell">
    <xdr:from>
      <xdr:col>4</xdr:col>
      <xdr:colOff>482600</xdr:colOff>
      <xdr:row>53</xdr:row>
      <xdr:rowOff>177800</xdr:rowOff>
    </xdr:from>
    <xdr:to>
      <xdr:col>7</xdr:col>
      <xdr:colOff>707897</xdr:colOff>
      <xdr:row>54</xdr:row>
      <xdr:rowOff>198167</xdr:rowOff>
    </xdr:to>
    <xdr:pic>
      <xdr:nvPicPr>
        <xdr:cNvPr id="5" name="รูปภาพ 4">
          <a:extLst>
            <a:ext uri="{FF2B5EF4-FFF2-40B4-BE49-F238E27FC236}">
              <a16:creationId xmlns:a16="http://schemas.microsoft.com/office/drawing/2014/main" id="{BDEC5435-EDED-414A-990C-75653C027E1E}"/>
            </a:ext>
          </a:extLst>
        </xdr:cNvPr>
        <xdr:cNvPicPr>
          <a:picLocks noChangeAspect="1"/>
        </xdr:cNvPicPr>
      </xdr:nvPicPr>
      <xdr:blipFill>
        <a:blip xmlns:r="http://schemas.openxmlformats.org/officeDocument/2006/relationships" r:embed="rId4"/>
        <a:stretch>
          <a:fillRect/>
        </a:stretch>
      </xdr:blipFill>
      <xdr:spPr>
        <a:xfrm>
          <a:off x="1457960" y="25232360"/>
          <a:ext cx="5848857" cy="538527"/>
        </a:xfrm>
        <a:prstGeom prst="rect">
          <a:avLst/>
        </a:prstGeom>
      </xdr:spPr>
    </xdr:pic>
    <xdr:clientData/>
  </xdr:twoCellAnchor>
  <xdr:twoCellAnchor editAs="oneCell">
    <xdr:from>
      <xdr:col>4</xdr:col>
      <xdr:colOff>1187451</xdr:colOff>
      <xdr:row>64</xdr:row>
      <xdr:rowOff>34838</xdr:rowOff>
    </xdr:from>
    <xdr:to>
      <xdr:col>6</xdr:col>
      <xdr:colOff>273051</xdr:colOff>
      <xdr:row>65</xdr:row>
      <xdr:rowOff>565291</xdr:rowOff>
    </xdr:to>
    <xdr:pic>
      <xdr:nvPicPr>
        <xdr:cNvPr id="6" name="รูปภาพ 5">
          <a:extLst>
            <a:ext uri="{FF2B5EF4-FFF2-40B4-BE49-F238E27FC236}">
              <a16:creationId xmlns:a16="http://schemas.microsoft.com/office/drawing/2014/main" id="{7A8DA79C-E6D4-4076-B6D8-FBFF6527FBAA}"/>
            </a:ext>
          </a:extLst>
        </xdr:cNvPr>
        <xdr:cNvPicPr>
          <a:picLocks noChangeAspect="1"/>
        </xdr:cNvPicPr>
      </xdr:nvPicPr>
      <xdr:blipFill>
        <a:blip xmlns:r="http://schemas.openxmlformats.org/officeDocument/2006/relationships" r:embed="rId5"/>
        <a:stretch>
          <a:fillRect/>
        </a:stretch>
      </xdr:blipFill>
      <xdr:spPr>
        <a:xfrm>
          <a:off x="2162811" y="30446258"/>
          <a:ext cx="3741420" cy="1048613"/>
        </a:xfrm>
        <a:prstGeom prst="rect">
          <a:avLst/>
        </a:prstGeom>
      </xdr:spPr>
    </xdr:pic>
    <xdr:clientData/>
  </xdr:twoCellAnchor>
  <xdr:twoCellAnchor editAs="oneCell">
    <xdr:from>
      <xdr:col>4</xdr:col>
      <xdr:colOff>508000</xdr:colOff>
      <xdr:row>71</xdr:row>
      <xdr:rowOff>19051</xdr:rowOff>
    </xdr:from>
    <xdr:to>
      <xdr:col>6</xdr:col>
      <xdr:colOff>342900</xdr:colOff>
      <xdr:row>71</xdr:row>
      <xdr:rowOff>647109</xdr:rowOff>
    </xdr:to>
    <xdr:pic>
      <xdr:nvPicPr>
        <xdr:cNvPr id="7" name="รูปภาพ 6">
          <a:extLst>
            <a:ext uri="{FF2B5EF4-FFF2-40B4-BE49-F238E27FC236}">
              <a16:creationId xmlns:a16="http://schemas.microsoft.com/office/drawing/2014/main" id="{39B81828-73C2-4A33-B40E-8F46EA98F428}"/>
            </a:ext>
          </a:extLst>
        </xdr:cNvPr>
        <xdr:cNvPicPr>
          <a:picLocks noChangeAspect="1"/>
        </xdr:cNvPicPr>
      </xdr:nvPicPr>
      <xdr:blipFill>
        <a:blip xmlns:r="http://schemas.openxmlformats.org/officeDocument/2006/relationships" r:embed="rId6"/>
        <a:stretch>
          <a:fillRect/>
        </a:stretch>
      </xdr:blipFill>
      <xdr:spPr>
        <a:xfrm>
          <a:off x="1483360" y="34377631"/>
          <a:ext cx="4490720" cy="628058"/>
        </a:xfrm>
        <a:prstGeom prst="rect">
          <a:avLst/>
        </a:prstGeom>
      </xdr:spPr>
    </xdr:pic>
    <xdr:clientData/>
  </xdr:twoCellAnchor>
  <xdr:twoCellAnchor editAs="oneCell">
    <xdr:from>
      <xdr:col>4</xdr:col>
      <xdr:colOff>368300</xdr:colOff>
      <xdr:row>15</xdr:row>
      <xdr:rowOff>0</xdr:rowOff>
    </xdr:from>
    <xdr:to>
      <xdr:col>7</xdr:col>
      <xdr:colOff>479287</xdr:colOff>
      <xdr:row>15</xdr:row>
      <xdr:rowOff>609653</xdr:rowOff>
    </xdr:to>
    <xdr:pic>
      <xdr:nvPicPr>
        <xdr:cNvPr id="8" name="รูปภาพ 7">
          <a:extLst>
            <a:ext uri="{FF2B5EF4-FFF2-40B4-BE49-F238E27FC236}">
              <a16:creationId xmlns:a16="http://schemas.microsoft.com/office/drawing/2014/main" id="{98F1C53B-3C31-4C5F-B992-0B3270D64FC5}"/>
            </a:ext>
          </a:extLst>
        </xdr:cNvPr>
        <xdr:cNvPicPr>
          <a:picLocks noChangeAspect="1"/>
        </xdr:cNvPicPr>
      </xdr:nvPicPr>
      <xdr:blipFill>
        <a:blip xmlns:r="http://schemas.openxmlformats.org/officeDocument/2006/relationships" r:embed="rId7"/>
        <a:stretch>
          <a:fillRect/>
        </a:stretch>
      </xdr:blipFill>
      <xdr:spPr>
        <a:xfrm>
          <a:off x="1343660" y="5135880"/>
          <a:ext cx="5734547" cy="609653"/>
        </a:xfrm>
        <a:prstGeom prst="rect">
          <a:avLst/>
        </a:prstGeom>
      </xdr:spPr>
    </xdr:pic>
    <xdr:clientData/>
  </xdr:twoCellAnchor>
  <xdr:twoCellAnchor editAs="oneCell">
    <xdr:from>
      <xdr:col>4</xdr:col>
      <xdr:colOff>1149350</xdr:colOff>
      <xdr:row>24</xdr:row>
      <xdr:rowOff>15090</xdr:rowOff>
    </xdr:from>
    <xdr:to>
      <xdr:col>6</xdr:col>
      <xdr:colOff>787400</xdr:colOff>
      <xdr:row>24</xdr:row>
      <xdr:rowOff>744335</xdr:rowOff>
    </xdr:to>
    <xdr:pic>
      <xdr:nvPicPr>
        <xdr:cNvPr id="9" name="รูปภาพ 8">
          <a:extLst>
            <a:ext uri="{FF2B5EF4-FFF2-40B4-BE49-F238E27FC236}">
              <a16:creationId xmlns:a16="http://schemas.microsoft.com/office/drawing/2014/main" id="{2EE22A65-0CC1-4986-88B3-C1A545366A6B}"/>
            </a:ext>
          </a:extLst>
        </xdr:cNvPr>
        <xdr:cNvPicPr>
          <a:picLocks noChangeAspect="1"/>
        </xdr:cNvPicPr>
      </xdr:nvPicPr>
      <xdr:blipFill>
        <a:blip xmlns:r="http://schemas.openxmlformats.org/officeDocument/2006/relationships" r:embed="rId8"/>
        <a:stretch>
          <a:fillRect/>
        </a:stretch>
      </xdr:blipFill>
      <xdr:spPr>
        <a:xfrm>
          <a:off x="2124710" y="10180170"/>
          <a:ext cx="4293870" cy="72924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4</xdr:col>
      <xdr:colOff>228600</xdr:colOff>
      <xdr:row>10</xdr:row>
      <xdr:rowOff>19050</xdr:rowOff>
    </xdr:from>
    <xdr:to>
      <xdr:col>6</xdr:col>
      <xdr:colOff>1232382</xdr:colOff>
      <xdr:row>10</xdr:row>
      <xdr:rowOff>575358</xdr:rowOff>
    </xdr:to>
    <xdr:pic>
      <xdr:nvPicPr>
        <xdr:cNvPr id="2" name="รูปภาพ 1">
          <a:extLst>
            <a:ext uri="{FF2B5EF4-FFF2-40B4-BE49-F238E27FC236}">
              <a16:creationId xmlns:a16="http://schemas.microsoft.com/office/drawing/2014/main" id="{99ACD217-92C2-4221-8EC5-9DFE84BF4616}"/>
            </a:ext>
          </a:extLst>
        </xdr:cNvPr>
        <xdr:cNvPicPr>
          <a:picLocks noChangeAspect="1"/>
        </xdr:cNvPicPr>
      </xdr:nvPicPr>
      <xdr:blipFill>
        <a:blip xmlns:r="http://schemas.openxmlformats.org/officeDocument/2006/relationships" r:embed="rId1"/>
        <a:stretch>
          <a:fillRect/>
        </a:stretch>
      </xdr:blipFill>
      <xdr:spPr>
        <a:xfrm>
          <a:off x="1203960" y="3310890"/>
          <a:ext cx="5568162" cy="556308"/>
        </a:xfrm>
        <a:prstGeom prst="rect">
          <a:avLst/>
        </a:prstGeom>
      </xdr:spPr>
    </xdr:pic>
    <xdr:clientData/>
  </xdr:twoCellAnchor>
  <xdr:oneCellAnchor>
    <xdr:from>
      <xdr:col>4</xdr:col>
      <xdr:colOff>552450</xdr:colOff>
      <xdr:row>16</xdr:row>
      <xdr:rowOff>63500</xdr:rowOff>
    </xdr:from>
    <xdr:ext cx="5570703" cy="518205"/>
    <xdr:pic>
      <xdr:nvPicPr>
        <xdr:cNvPr id="3" name="รูปภาพ 2">
          <a:extLst>
            <a:ext uri="{FF2B5EF4-FFF2-40B4-BE49-F238E27FC236}">
              <a16:creationId xmlns:a16="http://schemas.microsoft.com/office/drawing/2014/main" id="{384BEA9B-C497-4790-BC16-FFD99110CCF6}"/>
            </a:ext>
          </a:extLst>
        </xdr:cNvPr>
        <xdr:cNvPicPr>
          <a:picLocks noChangeAspect="1"/>
        </xdr:cNvPicPr>
      </xdr:nvPicPr>
      <xdr:blipFill>
        <a:blip xmlns:r="http://schemas.openxmlformats.org/officeDocument/2006/relationships" r:embed="rId2"/>
        <a:stretch>
          <a:fillRect/>
        </a:stretch>
      </xdr:blipFill>
      <xdr:spPr>
        <a:xfrm>
          <a:off x="1527810" y="6174740"/>
          <a:ext cx="5570703" cy="518205"/>
        </a:xfrm>
        <a:prstGeom prst="rect">
          <a:avLst/>
        </a:prstGeom>
      </xdr:spPr>
    </xdr:pic>
    <xdr:clientData/>
  </xdr:oneCellAnchor>
  <xdr:twoCellAnchor editAs="oneCell">
    <xdr:from>
      <xdr:col>4</xdr:col>
      <xdr:colOff>374650</xdr:colOff>
      <xdr:row>23</xdr:row>
      <xdr:rowOff>88900</xdr:rowOff>
    </xdr:from>
    <xdr:to>
      <xdr:col>7</xdr:col>
      <xdr:colOff>53827</xdr:colOff>
      <xdr:row>23</xdr:row>
      <xdr:rowOff>523278</xdr:rowOff>
    </xdr:to>
    <xdr:pic>
      <xdr:nvPicPr>
        <xdr:cNvPr id="4" name="รูปภาพ 3">
          <a:extLst>
            <a:ext uri="{FF2B5EF4-FFF2-40B4-BE49-F238E27FC236}">
              <a16:creationId xmlns:a16="http://schemas.microsoft.com/office/drawing/2014/main" id="{2935F753-EE04-4026-98AD-539B2BE585C6}"/>
            </a:ext>
          </a:extLst>
        </xdr:cNvPr>
        <xdr:cNvPicPr>
          <a:picLocks noChangeAspect="1"/>
        </xdr:cNvPicPr>
      </xdr:nvPicPr>
      <xdr:blipFill>
        <a:blip xmlns:r="http://schemas.openxmlformats.org/officeDocument/2006/relationships" r:embed="rId3"/>
        <a:stretch>
          <a:fillRect/>
        </a:stretch>
      </xdr:blipFill>
      <xdr:spPr>
        <a:xfrm>
          <a:off x="1350010" y="9088120"/>
          <a:ext cx="5622777" cy="434378"/>
        </a:xfrm>
        <a:prstGeom prst="rect">
          <a:avLst/>
        </a:prstGeom>
      </xdr:spPr>
    </xdr:pic>
    <xdr:clientData/>
  </xdr:twoCellAnchor>
  <xdr:twoCellAnchor editAs="oneCell">
    <xdr:from>
      <xdr:col>4</xdr:col>
      <xdr:colOff>1200150</xdr:colOff>
      <xdr:row>29</xdr:row>
      <xdr:rowOff>171450</xdr:rowOff>
    </xdr:from>
    <xdr:to>
      <xdr:col>7</xdr:col>
      <xdr:colOff>902189</xdr:colOff>
      <xdr:row>29</xdr:row>
      <xdr:rowOff>560104</xdr:rowOff>
    </xdr:to>
    <xdr:pic>
      <xdr:nvPicPr>
        <xdr:cNvPr id="5" name="รูปภาพ 4">
          <a:extLst>
            <a:ext uri="{FF2B5EF4-FFF2-40B4-BE49-F238E27FC236}">
              <a16:creationId xmlns:a16="http://schemas.microsoft.com/office/drawing/2014/main" id="{8D6E1CA1-A94C-46B5-9F46-BC6271196C92}"/>
            </a:ext>
          </a:extLst>
        </xdr:cNvPr>
        <xdr:cNvPicPr>
          <a:picLocks noChangeAspect="1"/>
        </xdr:cNvPicPr>
      </xdr:nvPicPr>
      <xdr:blipFill>
        <a:blip xmlns:r="http://schemas.openxmlformats.org/officeDocument/2006/relationships" r:embed="rId4"/>
        <a:stretch>
          <a:fillRect/>
        </a:stretch>
      </xdr:blipFill>
      <xdr:spPr>
        <a:xfrm>
          <a:off x="2175510" y="12043410"/>
          <a:ext cx="5645639" cy="388654"/>
        </a:xfrm>
        <a:prstGeom prst="rect">
          <a:avLst/>
        </a:prstGeom>
      </xdr:spPr>
    </xdr:pic>
    <xdr:clientData/>
  </xdr:twoCellAnchor>
  <xdr:twoCellAnchor editAs="oneCell">
    <xdr:from>
      <xdr:col>4</xdr:col>
      <xdr:colOff>120650</xdr:colOff>
      <xdr:row>35</xdr:row>
      <xdr:rowOff>95250</xdr:rowOff>
    </xdr:from>
    <xdr:to>
      <xdr:col>6</xdr:col>
      <xdr:colOff>1177777</xdr:colOff>
      <xdr:row>35</xdr:row>
      <xdr:rowOff>712523</xdr:rowOff>
    </xdr:to>
    <xdr:pic>
      <xdr:nvPicPr>
        <xdr:cNvPr id="6" name="รูปภาพ 5">
          <a:extLst>
            <a:ext uri="{FF2B5EF4-FFF2-40B4-BE49-F238E27FC236}">
              <a16:creationId xmlns:a16="http://schemas.microsoft.com/office/drawing/2014/main" id="{40578439-C23A-40DB-BB03-50685110C694}"/>
            </a:ext>
          </a:extLst>
        </xdr:cNvPr>
        <xdr:cNvPicPr>
          <a:picLocks noChangeAspect="1"/>
        </xdr:cNvPicPr>
      </xdr:nvPicPr>
      <xdr:blipFill>
        <a:blip xmlns:r="http://schemas.openxmlformats.org/officeDocument/2006/relationships" r:embed="rId5"/>
        <a:stretch>
          <a:fillRect/>
        </a:stretch>
      </xdr:blipFill>
      <xdr:spPr>
        <a:xfrm>
          <a:off x="1096010" y="14329410"/>
          <a:ext cx="5621507" cy="61727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kunpr\Downloads\T-VER-METH-01-03%20Version%200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ข้อมูลสรุปโครงการ"/>
      <sheetName val="BE"/>
      <sheetName val="PE"/>
      <sheetName val="LE"/>
    </sheetNames>
    <sheetDataSet>
      <sheetData sheetId="0" refreshError="1"/>
      <sheetData sheetId="1" refreshError="1"/>
      <sheetData sheetId="2" refreshError="1"/>
      <sheetData sheetId="3" refreshError="1"/>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A1:K56"/>
  <sheetViews>
    <sheetView showGridLines="0" view="pageBreakPreview" zoomScaleNormal="60" zoomScaleSheetLayoutView="100" workbookViewId="0">
      <selection activeCell="K2" sqref="K2"/>
    </sheetView>
  </sheetViews>
  <sheetFormatPr defaultColWidth="9" defaultRowHeight="13.8"/>
  <cols>
    <col min="1" max="1" width="2.69921875" style="1" customWidth="1"/>
    <col min="2" max="2" width="12.796875" style="1" customWidth="1"/>
    <col min="3" max="3" width="12.296875" style="1" customWidth="1"/>
    <col min="4" max="4" width="28.19921875" style="1" customWidth="1"/>
    <col min="5" max="5" width="12.59765625" style="1" bestFit="1" customWidth="1"/>
    <col min="6" max="6" width="11.796875" style="1" customWidth="1"/>
    <col min="7" max="7" width="11.69921875" style="1" customWidth="1"/>
    <col min="8" max="8" width="36.296875" style="1" customWidth="1"/>
    <col min="9" max="9" width="63.19921875" style="1" customWidth="1"/>
    <col min="10" max="10" width="12.69921875" style="1" customWidth="1"/>
    <col min="11" max="11" width="11.69921875" style="1" customWidth="1"/>
    <col min="12" max="16384" width="9" style="1"/>
  </cols>
  <sheetData>
    <row r="1" spans="1:11" ht="18" customHeight="1">
      <c r="K1" s="9" t="s">
        <v>253</v>
      </c>
    </row>
    <row r="2" spans="1:11" ht="18" customHeight="1">
      <c r="K2" s="9" t="s">
        <v>57</v>
      </c>
    </row>
    <row r="3" spans="1:11" ht="27.75" customHeight="1">
      <c r="A3" s="18" t="s">
        <v>48</v>
      </c>
      <c r="B3" s="10"/>
      <c r="C3" s="10"/>
      <c r="D3" s="10"/>
      <c r="E3" s="10"/>
      <c r="F3" s="10"/>
      <c r="G3" s="10"/>
      <c r="H3" s="10"/>
      <c r="I3" s="10"/>
      <c r="J3" s="10"/>
      <c r="K3" s="11"/>
    </row>
    <row r="5" spans="1:11" ht="15" customHeight="1">
      <c r="A5" s="3" t="s">
        <v>81</v>
      </c>
      <c r="B5" s="3"/>
    </row>
    <row r="6" spans="1:11" ht="15" customHeight="1">
      <c r="A6" s="3"/>
      <c r="B6" s="21" t="s">
        <v>10</v>
      </c>
      <c r="C6" s="21" t="s">
        <v>11</v>
      </c>
      <c r="D6" s="21" t="s">
        <v>12</v>
      </c>
      <c r="E6" s="21" t="s">
        <v>13</v>
      </c>
      <c r="F6" s="21" t="s">
        <v>14</v>
      </c>
      <c r="G6" s="21" t="s">
        <v>15</v>
      </c>
      <c r="H6" s="21" t="s">
        <v>16</v>
      </c>
      <c r="I6" s="21" t="s">
        <v>17</v>
      </c>
      <c r="J6" s="21" t="s">
        <v>18</v>
      </c>
      <c r="K6" s="21" t="s">
        <v>19</v>
      </c>
    </row>
    <row r="7" spans="1:11" s="6" customFormat="1" ht="34.5" customHeight="1">
      <c r="B7" s="21" t="s">
        <v>20</v>
      </c>
      <c r="C7" s="21" t="s">
        <v>21</v>
      </c>
      <c r="D7" s="21" t="s">
        <v>22</v>
      </c>
      <c r="E7" s="21" t="s">
        <v>23</v>
      </c>
      <c r="F7" s="21" t="s">
        <v>24</v>
      </c>
      <c r="G7" s="21" t="s">
        <v>25</v>
      </c>
      <c r="H7" s="21" t="s">
        <v>26</v>
      </c>
      <c r="I7" s="21" t="s">
        <v>27</v>
      </c>
      <c r="J7" s="21" t="s">
        <v>28</v>
      </c>
      <c r="K7" s="21" t="s">
        <v>29</v>
      </c>
    </row>
    <row r="8" spans="1:11" s="6" customFormat="1" ht="34.5" customHeight="1">
      <c r="B8" s="21"/>
      <c r="C8" s="21"/>
      <c r="D8" s="21"/>
      <c r="E8" s="21"/>
      <c r="F8" s="21"/>
      <c r="G8" s="21"/>
      <c r="H8" s="21"/>
      <c r="I8" s="21"/>
      <c r="J8" s="21"/>
      <c r="K8" s="21"/>
    </row>
    <row r="9" spans="1:11" ht="80.400000000000006" customHeight="1">
      <c r="B9" s="22" t="s">
        <v>35</v>
      </c>
      <c r="C9" s="23" t="s">
        <v>181</v>
      </c>
      <c r="D9" s="24" t="s">
        <v>182</v>
      </c>
      <c r="E9" s="33" t="e">
        <f>AVERAGE('MPS(input_separate)'!B6:B105)</f>
        <v>#DIV/0!</v>
      </c>
      <c r="F9" s="23" t="s">
        <v>121</v>
      </c>
      <c r="G9" s="83" t="s">
        <v>224</v>
      </c>
      <c r="H9" s="83" t="s">
        <v>183</v>
      </c>
      <c r="I9" s="84" t="s">
        <v>183</v>
      </c>
      <c r="J9" s="83" t="s">
        <v>184</v>
      </c>
      <c r="K9" s="83" t="s">
        <v>52</v>
      </c>
    </row>
    <row r="10" spans="1:11" ht="81" customHeight="1">
      <c r="B10" s="68" t="s">
        <v>74</v>
      </c>
      <c r="C10" s="23" t="s">
        <v>185</v>
      </c>
      <c r="D10" s="24" t="s">
        <v>186</v>
      </c>
      <c r="E10" s="33" t="e">
        <f>AVERAGE('MPS(input_separate)'!C6:C105)</f>
        <v>#DIV/0!</v>
      </c>
      <c r="F10" s="104" t="s">
        <v>118</v>
      </c>
      <c r="G10" s="83" t="s">
        <v>33</v>
      </c>
      <c r="H10" s="105" t="s">
        <v>188</v>
      </c>
      <c r="I10" s="84" t="s">
        <v>187</v>
      </c>
      <c r="J10" s="83" t="s">
        <v>184</v>
      </c>
      <c r="K10" s="83" t="s">
        <v>50</v>
      </c>
    </row>
    <row r="11" spans="1:11" ht="84.6" customHeight="1">
      <c r="B11" s="80" t="s">
        <v>85</v>
      </c>
      <c r="C11" s="106" t="s">
        <v>229</v>
      </c>
      <c r="D11" s="81" t="s">
        <v>189</v>
      </c>
      <c r="E11" s="82" t="e">
        <f>AVERAGE('MPS(input_separate)'!D6:D105)</f>
        <v>#DIV/0!</v>
      </c>
      <c r="F11" s="104" t="s">
        <v>118</v>
      </c>
      <c r="G11" s="83" t="s">
        <v>33</v>
      </c>
      <c r="H11" s="85" t="s">
        <v>190</v>
      </c>
      <c r="I11" s="107" t="s">
        <v>188</v>
      </c>
      <c r="J11" s="85" t="s">
        <v>191</v>
      </c>
      <c r="K11" s="85" t="s">
        <v>50</v>
      </c>
    </row>
    <row r="12" spans="1:11" ht="84.6" customHeight="1">
      <c r="B12" s="80" t="s">
        <v>192</v>
      </c>
      <c r="C12" s="106" t="s">
        <v>193</v>
      </c>
      <c r="D12" s="81" t="s">
        <v>194</v>
      </c>
      <c r="E12" s="82" t="e">
        <f>AVERAGE('MPS(input_separate)'!E6:E105)</f>
        <v>#DIV/0!</v>
      </c>
      <c r="F12" s="104" t="s">
        <v>117</v>
      </c>
      <c r="G12" s="83" t="s">
        <v>33</v>
      </c>
      <c r="H12" s="105" t="s">
        <v>188</v>
      </c>
      <c r="I12" s="107" t="s">
        <v>187</v>
      </c>
      <c r="J12" s="85" t="s">
        <v>195</v>
      </c>
      <c r="K12" s="85" t="s">
        <v>50</v>
      </c>
    </row>
    <row r="13" spans="1:11" ht="84.6" customHeight="1">
      <c r="B13" s="80" t="s">
        <v>197</v>
      </c>
      <c r="C13" s="106" t="s">
        <v>196</v>
      </c>
      <c r="D13" s="81" t="s">
        <v>198</v>
      </c>
      <c r="E13" s="82" t="e">
        <f>AVERAGE('MPS(input_separate)'!F6:F105)</f>
        <v>#DIV/0!</v>
      </c>
      <c r="F13" s="104" t="s">
        <v>117</v>
      </c>
      <c r="G13" s="83" t="s">
        <v>33</v>
      </c>
      <c r="H13" s="105" t="s">
        <v>199</v>
      </c>
      <c r="I13" s="107" t="s">
        <v>188</v>
      </c>
      <c r="J13" s="85" t="s">
        <v>195</v>
      </c>
      <c r="K13" s="85" t="s">
        <v>50</v>
      </c>
    </row>
    <row r="14" spans="1:11" ht="42" customHeight="1">
      <c r="B14" s="67"/>
      <c r="D14" s="66"/>
      <c r="E14" s="109"/>
      <c r="F14" s="109"/>
      <c r="G14" s="109"/>
      <c r="H14" s="108" t="s">
        <v>222</v>
      </c>
    </row>
    <row r="15" spans="1:11" ht="42" customHeight="1">
      <c r="B15" s="67"/>
      <c r="D15" s="66"/>
      <c r="E15" s="109"/>
      <c r="F15" s="109"/>
      <c r="G15" s="109"/>
      <c r="H15" s="108" t="s">
        <v>223</v>
      </c>
      <c r="I15" s="1" t="s">
        <v>132</v>
      </c>
    </row>
    <row r="16" spans="1:11" ht="42" customHeight="1">
      <c r="B16" s="67"/>
      <c r="D16" s="66"/>
      <c r="E16" s="109"/>
      <c r="F16" s="109"/>
      <c r="G16" s="109"/>
      <c r="H16" s="109"/>
    </row>
    <row r="17" spans="1:11" ht="42" customHeight="1">
      <c r="B17" s="67"/>
      <c r="D17" s="66"/>
      <c r="E17" s="109"/>
      <c r="F17" s="109"/>
      <c r="G17" s="109"/>
      <c r="H17" s="108" t="s">
        <v>223</v>
      </c>
      <c r="I17" s="110" t="s">
        <v>133</v>
      </c>
    </row>
    <row r="18" spans="1:11" ht="15" customHeight="1">
      <c r="A18" s="3" t="s">
        <v>82</v>
      </c>
    </row>
    <row r="19" spans="1:11" ht="15" customHeight="1">
      <c r="B19" s="21" t="s">
        <v>10</v>
      </c>
      <c r="C19" s="139" t="s">
        <v>11</v>
      </c>
      <c r="D19" s="139"/>
      <c r="E19" s="21" t="s">
        <v>12</v>
      </c>
      <c r="F19" s="21" t="s">
        <v>13</v>
      </c>
      <c r="G19" s="139" t="s">
        <v>14</v>
      </c>
      <c r="H19" s="139"/>
      <c r="I19" s="139"/>
      <c r="J19" s="139" t="s">
        <v>15</v>
      </c>
      <c r="K19" s="139"/>
    </row>
    <row r="20" spans="1:11" ht="34.5" customHeight="1">
      <c r="B20" s="86" t="s">
        <v>21</v>
      </c>
      <c r="C20" s="140" t="s">
        <v>22</v>
      </c>
      <c r="D20" s="140"/>
      <c r="E20" s="86" t="s">
        <v>23</v>
      </c>
      <c r="F20" s="86" t="s">
        <v>1</v>
      </c>
      <c r="G20" s="139" t="s">
        <v>78</v>
      </c>
      <c r="H20" s="139"/>
      <c r="I20" s="139"/>
      <c r="J20" s="139" t="s">
        <v>29</v>
      </c>
      <c r="K20" s="139"/>
    </row>
    <row r="21" spans="1:11" ht="57" customHeight="1">
      <c r="B21" s="79" t="s">
        <v>84</v>
      </c>
      <c r="C21" s="135" t="s">
        <v>77</v>
      </c>
      <c r="D21" s="135"/>
      <c r="E21" s="87">
        <v>56100</v>
      </c>
      <c r="F21" s="79" t="s">
        <v>95</v>
      </c>
      <c r="G21" s="136" t="s">
        <v>76</v>
      </c>
      <c r="H21" s="137"/>
      <c r="I21" s="137"/>
      <c r="J21" s="138" t="s">
        <v>50</v>
      </c>
      <c r="K21" s="138"/>
    </row>
    <row r="22" spans="1:11" ht="15" customHeight="1">
      <c r="A22" s="3" t="s">
        <v>83</v>
      </c>
      <c r="B22" s="3"/>
    </row>
    <row r="23" spans="1:11" ht="15" customHeight="1">
      <c r="A23" s="3"/>
      <c r="B23" s="21" t="s">
        <v>10</v>
      </c>
      <c r="C23" s="21" t="s">
        <v>11</v>
      </c>
      <c r="D23" s="21" t="s">
        <v>12</v>
      </c>
      <c r="E23" s="21" t="s">
        <v>13</v>
      </c>
      <c r="F23" s="21" t="s">
        <v>14</v>
      </c>
      <c r="G23" s="21" t="s">
        <v>15</v>
      </c>
      <c r="H23" s="21" t="s">
        <v>16</v>
      </c>
      <c r="I23" s="21" t="s">
        <v>17</v>
      </c>
      <c r="J23" s="21" t="s">
        <v>18</v>
      </c>
      <c r="K23" s="21" t="s">
        <v>19</v>
      </c>
    </row>
    <row r="24" spans="1:11" s="6" customFormat="1" ht="34.5" customHeight="1">
      <c r="B24" s="21" t="s">
        <v>20</v>
      </c>
      <c r="C24" s="21" t="s">
        <v>21</v>
      </c>
      <c r="D24" s="21" t="s">
        <v>22</v>
      </c>
      <c r="E24" s="21" t="s">
        <v>23</v>
      </c>
      <c r="F24" s="21" t="s">
        <v>1</v>
      </c>
      <c r="G24" s="21" t="s">
        <v>25</v>
      </c>
      <c r="H24" s="21" t="s">
        <v>26</v>
      </c>
      <c r="I24" s="21" t="s">
        <v>27</v>
      </c>
      <c r="J24" s="21" t="s">
        <v>28</v>
      </c>
      <c r="K24" s="21" t="s">
        <v>29</v>
      </c>
    </row>
    <row r="25" spans="1:11" s="6" customFormat="1" ht="34.5" customHeight="1">
      <c r="B25" s="21"/>
      <c r="C25" s="21"/>
      <c r="D25" s="21"/>
      <c r="E25" s="21"/>
      <c r="F25" s="21"/>
      <c r="G25" s="21"/>
      <c r="H25" s="21"/>
      <c r="I25" s="21"/>
      <c r="J25" s="21"/>
      <c r="K25" s="21"/>
    </row>
    <row r="26" spans="1:11" ht="67.8" customHeight="1">
      <c r="B26" s="22" t="s">
        <v>35</v>
      </c>
      <c r="C26" s="23" t="s">
        <v>200</v>
      </c>
      <c r="D26" s="24" t="s">
        <v>235</v>
      </c>
      <c r="E26" s="33" t="e">
        <f>AVERAGE('MPS(input_separate)'!G6:G105)</f>
        <v>#DIV/0!</v>
      </c>
      <c r="F26" s="23" t="s">
        <v>80</v>
      </c>
      <c r="G26" s="83" t="s">
        <v>86</v>
      </c>
      <c r="H26" s="83" t="s">
        <v>201</v>
      </c>
      <c r="I26" s="105" t="s">
        <v>188</v>
      </c>
      <c r="J26" s="83" t="s">
        <v>202</v>
      </c>
      <c r="K26" s="83" t="s">
        <v>50</v>
      </c>
    </row>
    <row r="27" spans="1:11" ht="96.6" customHeight="1">
      <c r="B27" s="22" t="s">
        <v>74</v>
      </c>
      <c r="C27" s="23" t="s">
        <v>92</v>
      </c>
      <c r="D27" s="24" t="s">
        <v>102</v>
      </c>
      <c r="E27" s="33" t="e">
        <f>AVERAGE('MPS(input_separate)'!H6:H105)</f>
        <v>#DIV/0!</v>
      </c>
      <c r="F27" s="23" t="s">
        <v>93</v>
      </c>
      <c r="G27" s="83" t="s">
        <v>86</v>
      </c>
      <c r="H27" s="83" t="s">
        <v>76</v>
      </c>
      <c r="I27" s="84" t="s">
        <v>94</v>
      </c>
      <c r="J27" s="83" t="s">
        <v>50</v>
      </c>
      <c r="K27" s="83" t="s">
        <v>50</v>
      </c>
    </row>
    <row r="28" spans="1:11" ht="96.6" customHeight="1">
      <c r="B28" s="22" t="s">
        <v>85</v>
      </c>
      <c r="C28" s="23" t="s">
        <v>203</v>
      </c>
      <c r="D28" s="24" t="s">
        <v>207</v>
      </c>
      <c r="E28" s="33" t="e">
        <f>AVERAGE('MPS(input_separate)'!I6:I105)</f>
        <v>#DIV/0!</v>
      </c>
      <c r="F28" s="23" t="s">
        <v>208</v>
      </c>
      <c r="G28" s="83" t="s">
        <v>206</v>
      </c>
      <c r="H28" s="83" t="s">
        <v>205</v>
      </c>
      <c r="I28" s="84" t="s">
        <v>204</v>
      </c>
      <c r="J28" s="83" t="s">
        <v>50</v>
      </c>
      <c r="K28" s="83" t="s">
        <v>50</v>
      </c>
    </row>
    <row r="29" spans="1:11" ht="108.6" customHeight="1">
      <c r="B29" s="68" t="s">
        <v>192</v>
      </c>
      <c r="C29" s="23" t="s">
        <v>180</v>
      </c>
      <c r="D29" s="24" t="s">
        <v>101</v>
      </c>
      <c r="E29" s="33" t="e">
        <f>AVERAGE('MPS(input_separate)'!J6:J105)</f>
        <v>#DIV/0!</v>
      </c>
      <c r="F29" s="22" t="s">
        <v>305</v>
      </c>
      <c r="G29" s="83" t="s">
        <v>89</v>
      </c>
      <c r="H29" s="83" t="s">
        <v>88</v>
      </c>
      <c r="I29" s="84" t="s">
        <v>90</v>
      </c>
      <c r="J29" s="83" t="s">
        <v>91</v>
      </c>
      <c r="K29" s="83" t="s">
        <v>50</v>
      </c>
    </row>
    <row r="30" spans="1:11" ht="96.6" customHeight="1">
      <c r="B30" s="22" t="s">
        <v>197</v>
      </c>
      <c r="C30" s="23" t="s">
        <v>209</v>
      </c>
      <c r="D30" s="24" t="s">
        <v>210</v>
      </c>
      <c r="E30" s="33" t="e">
        <f>AVERAGE('MPS(input_separate)'!K6:K105)</f>
        <v>#DIV/0!</v>
      </c>
      <c r="F30" s="23" t="s">
        <v>211</v>
      </c>
      <c r="G30" s="83" t="s">
        <v>206</v>
      </c>
      <c r="H30" s="83" t="s">
        <v>205</v>
      </c>
      <c r="I30" s="84" t="s">
        <v>212</v>
      </c>
      <c r="J30" s="83" t="s">
        <v>50</v>
      </c>
      <c r="K30" s="83" t="s">
        <v>50</v>
      </c>
    </row>
    <row r="31" spans="1:11" ht="96.6" customHeight="1">
      <c r="B31" s="22" t="s">
        <v>213</v>
      </c>
      <c r="C31" s="23" t="s">
        <v>214</v>
      </c>
      <c r="D31" s="24" t="s">
        <v>215</v>
      </c>
      <c r="E31" s="33" t="e">
        <f>AVERAGE('MPS(input_separate)'!L6:L105)</f>
        <v>#DIV/0!</v>
      </c>
      <c r="F31" s="22" t="s">
        <v>188</v>
      </c>
      <c r="G31" s="83" t="s">
        <v>206</v>
      </c>
      <c r="H31" s="105" t="s">
        <v>188</v>
      </c>
      <c r="I31" s="84" t="s">
        <v>216</v>
      </c>
      <c r="J31" s="83" t="s">
        <v>50</v>
      </c>
      <c r="K31" s="83" t="s">
        <v>50</v>
      </c>
    </row>
    <row r="32" spans="1:11" ht="91.8" customHeight="1">
      <c r="B32" s="22" t="s">
        <v>217</v>
      </c>
      <c r="C32" s="23" t="s">
        <v>218</v>
      </c>
      <c r="D32" s="24" t="s">
        <v>219</v>
      </c>
      <c r="E32" s="33" t="e">
        <f>AVERAGE('MPS(input_separate)'!M6:M105)</f>
        <v>#DIV/0!</v>
      </c>
      <c r="F32" s="22" t="s">
        <v>136</v>
      </c>
      <c r="G32" s="83" t="s">
        <v>206</v>
      </c>
      <c r="H32" s="105" t="s">
        <v>220</v>
      </c>
      <c r="I32" s="105" t="s">
        <v>188</v>
      </c>
      <c r="J32" s="83" t="s">
        <v>221</v>
      </c>
      <c r="K32" s="83" t="s">
        <v>50</v>
      </c>
    </row>
    <row r="33" spans="1:10" ht="42" customHeight="1">
      <c r="B33" s="67"/>
      <c r="D33" s="66"/>
      <c r="E33" s="66"/>
      <c r="F33" s="66"/>
      <c r="G33" s="66"/>
      <c r="H33" s="108" t="s">
        <v>222</v>
      </c>
    </row>
    <row r="34" spans="1:10" ht="42" customHeight="1">
      <c r="B34" s="67"/>
      <c r="D34" s="66"/>
      <c r="E34" s="66"/>
      <c r="F34" s="66"/>
      <c r="G34" s="66"/>
      <c r="H34" s="66"/>
    </row>
    <row r="35" spans="1:10" ht="42" customHeight="1">
      <c r="B35" s="67"/>
      <c r="D35" s="66"/>
      <c r="E35" s="66"/>
      <c r="F35" s="66"/>
      <c r="G35" s="66"/>
      <c r="H35" s="108" t="s">
        <v>223</v>
      </c>
    </row>
    <row r="36" spans="1:10" ht="18.75" customHeight="1">
      <c r="A36" s="3" t="s">
        <v>79</v>
      </c>
      <c r="B36" s="3"/>
    </row>
    <row r="37" spans="1:10" ht="16.8" thickBot="1">
      <c r="B37" s="132" t="s">
        <v>47</v>
      </c>
      <c r="C37" s="132"/>
      <c r="D37" s="25" t="s">
        <v>24</v>
      </c>
    </row>
    <row r="38" spans="1:10" ht="16.8" thickBot="1">
      <c r="B38" s="133" t="e">
        <f>ROUNDDOWN('MPS(calc_process)'!G6, 0)</f>
        <v>#DIV/0!</v>
      </c>
      <c r="C38" s="134"/>
      <c r="D38" s="51" t="s">
        <v>58</v>
      </c>
    </row>
    <row r="39" spans="1:10" ht="20.25" customHeight="1">
      <c r="F39" s="7"/>
      <c r="G39" s="7"/>
    </row>
    <row r="40" spans="1:10" ht="14.25" customHeight="1">
      <c r="A40" s="3" t="s">
        <v>9</v>
      </c>
    </row>
    <row r="41" spans="1:10" ht="14.25" customHeight="1">
      <c r="B41" s="12" t="s">
        <v>31</v>
      </c>
      <c r="C41" s="131" t="s">
        <v>87</v>
      </c>
      <c r="D41" s="131"/>
      <c r="E41" s="131"/>
      <c r="F41" s="131"/>
      <c r="G41" s="131"/>
      <c r="H41" s="131"/>
      <c r="I41" s="131"/>
      <c r="J41" s="8"/>
    </row>
    <row r="42" spans="1:10" ht="14.25" customHeight="1">
      <c r="B42" s="12" t="s">
        <v>30</v>
      </c>
      <c r="C42" s="131" t="s">
        <v>32</v>
      </c>
      <c r="D42" s="131"/>
      <c r="E42" s="131"/>
      <c r="F42" s="131"/>
      <c r="G42" s="131"/>
      <c r="H42" s="131"/>
      <c r="I42" s="131"/>
      <c r="J42" s="8"/>
    </row>
    <row r="43" spans="1:10" ht="14.25" customHeight="1">
      <c r="B43" s="12" t="s">
        <v>33</v>
      </c>
      <c r="C43" s="131" t="s">
        <v>34</v>
      </c>
      <c r="D43" s="131"/>
      <c r="E43" s="131"/>
      <c r="F43" s="131"/>
      <c r="G43" s="131"/>
      <c r="H43" s="131"/>
      <c r="I43" s="131"/>
      <c r="J43" s="8"/>
    </row>
    <row r="51" spans="2:5" ht="22.8">
      <c r="B51" s="56"/>
      <c r="C51" s="56"/>
      <c r="D51" s="56"/>
      <c r="E51" s="56"/>
    </row>
    <row r="52" spans="2:5" ht="76.05" customHeight="1">
      <c r="B52" s="57" t="s">
        <v>60</v>
      </c>
      <c r="C52" s="63" t="s">
        <v>61</v>
      </c>
      <c r="D52" s="57" t="s">
        <v>62</v>
      </c>
      <c r="E52" s="57" t="s">
        <v>63</v>
      </c>
    </row>
    <row r="53" spans="2:5" ht="58.95" customHeight="1">
      <c r="B53" s="57" t="s">
        <v>64</v>
      </c>
      <c r="C53" s="64" t="s">
        <v>65</v>
      </c>
      <c r="D53" s="58" t="s">
        <v>66</v>
      </c>
      <c r="E53" s="59" t="e">
        <f>IF(OR(E54="-",E55="-"),"-",E54-E55-E56)</f>
        <v>#REF!</v>
      </c>
    </row>
    <row r="54" spans="2:5" ht="58.95" customHeight="1">
      <c r="B54" s="60" t="s">
        <v>67</v>
      </c>
      <c r="C54" s="65" t="s">
        <v>68</v>
      </c>
      <c r="D54" s="61" t="s">
        <v>69</v>
      </c>
      <c r="E54" s="62" t="e">
        <f>[1]BE!H34</f>
        <v>#REF!</v>
      </c>
    </row>
    <row r="55" spans="2:5" ht="58.95" customHeight="1">
      <c r="B55" s="60" t="s">
        <v>70</v>
      </c>
      <c r="C55" s="65" t="s">
        <v>71</v>
      </c>
      <c r="D55" s="61" t="s">
        <v>69</v>
      </c>
      <c r="E55" s="62" t="e">
        <f>[1]PE!H34</f>
        <v>#REF!</v>
      </c>
    </row>
    <row r="56" spans="2:5" ht="58.95" customHeight="1">
      <c r="B56" s="60" t="s">
        <v>72</v>
      </c>
      <c r="C56" s="65" t="s">
        <v>73</v>
      </c>
      <c r="D56" s="61" t="s">
        <v>69</v>
      </c>
      <c r="E56" s="62" t="e">
        <f>IF([1]LE!H35="","-",[1]LE!H35)</f>
        <v>#REF!</v>
      </c>
    </row>
  </sheetData>
  <sheetProtection formatCells="0" formatRows="0"/>
  <mergeCells count="14">
    <mergeCell ref="C21:D21"/>
    <mergeCell ref="G21:I21"/>
    <mergeCell ref="J21:K21"/>
    <mergeCell ref="C19:D19"/>
    <mergeCell ref="G19:I19"/>
    <mergeCell ref="J19:K19"/>
    <mergeCell ref="C20:D20"/>
    <mergeCell ref="G20:I20"/>
    <mergeCell ref="J20:K20"/>
    <mergeCell ref="C42:I42"/>
    <mergeCell ref="C43:I43"/>
    <mergeCell ref="B37:C37"/>
    <mergeCell ref="B38:C38"/>
    <mergeCell ref="C41:I41"/>
  </mergeCells>
  <phoneticPr fontId="2"/>
  <pageMargins left="0.70866141732283472" right="0.70866141732283472" top="0.74803149606299213" bottom="0.74803149606299213" header="0.31496062992125984" footer="0.31496062992125984"/>
  <pageSetup paperSize="9" scale="24" orientation="landscape" r:id="rId1"/>
  <colBreaks count="1" manualBreakCount="1">
    <brk id="1" max="33"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sheetPr>
  <dimension ref="A1:M105"/>
  <sheetViews>
    <sheetView view="pageBreakPreview" topLeftCell="I1" zoomScale="83" zoomScaleNormal="100" zoomScaleSheetLayoutView="80" workbookViewId="0">
      <selection activeCell="K2" sqref="K2"/>
    </sheetView>
  </sheetViews>
  <sheetFormatPr defaultColWidth="9" defaultRowHeight="13.8"/>
  <cols>
    <col min="1" max="1" width="20.796875" style="17" customWidth="1"/>
    <col min="2" max="2" width="47.19921875" style="17" customWidth="1"/>
    <col min="3" max="13" width="50.296875" style="17" customWidth="1"/>
    <col min="14" max="16384" width="9" style="17"/>
  </cols>
  <sheetData>
    <row r="1" spans="1:13" ht="15" customHeight="1">
      <c r="B1" s="19"/>
      <c r="C1" s="19"/>
      <c r="D1" s="19"/>
      <c r="E1" s="19"/>
      <c r="F1" s="19"/>
      <c r="G1" s="19"/>
      <c r="H1" s="19"/>
      <c r="I1" s="19"/>
      <c r="J1" s="19"/>
      <c r="K1" s="19"/>
      <c r="L1" s="19"/>
      <c r="M1" s="19" t="str">
        <f>'MPS(input)'!K1</f>
        <v>Monitoring Spreadsheet: JCM_TH_TVER-04-01_ver01.0</v>
      </c>
    </row>
    <row r="2" spans="1:13" ht="15" customHeight="1">
      <c r="B2" s="19"/>
      <c r="C2" s="19"/>
      <c r="D2" s="19"/>
      <c r="E2" s="19"/>
      <c r="F2" s="19"/>
      <c r="G2" s="19"/>
      <c r="H2" s="19"/>
      <c r="I2" s="19"/>
      <c r="J2" s="19"/>
      <c r="K2" s="19"/>
      <c r="L2" s="19"/>
      <c r="M2" s="19" t="str">
        <f>'MPS(input)'!K2</f>
        <v>Reference Number:</v>
      </c>
    </row>
    <row r="3" spans="1:13" ht="16.2">
      <c r="A3" s="15" t="s">
        <v>106</v>
      </c>
      <c r="B3" s="16" t="s">
        <v>225</v>
      </c>
      <c r="C3" s="16" t="s">
        <v>227</v>
      </c>
      <c r="D3" s="16" t="s">
        <v>230</v>
      </c>
      <c r="E3" s="16" t="s">
        <v>193</v>
      </c>
      <c r="F3" s="16" t="s">
        <v>232</v>
      </c>
      <c r="G3" s="16" t="s">
        <v>234</v>
      </c>
      <c r="H3" s="16" t="s">
        <v>108</v>
      </c>
      <c r="I3" s="16" t="s">
        <v>239</v>
      </c>
      <c r="J3" s="16" t="s">
        <v>252</v>
      </c>
      <c r="K3" s="16" t="s">
        <v>242</v>
      </c>
      <c r="L3" s="16" t="s">
        <v>244</v>
      </c>
      <c r="M3" s="16" t="s">
        <v>246</v>
      </c>
    </row>
    <row r="4" spans="1:13" ht="44.4" customHeight="1">
      <c r="A4" s="15" t="s">
        <v>107</v>
      </c>
      <c r="B4" s="16" t="s">
        <v>226</v>
      </c>
      <c r="C4" s="16" t="s">
        <v>228</v>
      </c>
      <c r="D4" s="16" t="s">
        <v>189</v>
      </c>
      <c r="E4" s="16" t="s">
        <v>231</v>
      </c>
      <c r="F4" s="16" t="s">
        <v>233</v>
      </c>
      <c r="G4" s="16" t="s">
        <v>236</v>
      </c>
      <c r="H4" s="16" t="s">
        <v>237</v>
      </c>
      <c r="I4" s="16" t="s">
        <v>240</v>
      </c>
      <c r="J4" s="16" t="s">
        <v>241</v>
      </c>
      <c r="K4" s="16" t="s">
        <v>243</v>
      </c>
      <c r="L4" s="16" t="s">
        <v>245</v>
      </c>
      <c r="M4" s="16" t="s">
        <v>247</v>
      </c>
    </row>
    <row r="5" spans="1:13" ht="16.2">
      <c r="A5" s="15"/>
      <c r="B5" s="15" t="s">
        <v>121</v>
      </c>
      <c r="C5" s="15" t="s">
        <v>118</v>
      </c>
      <c r="D5" s="15" t="s">
        <v>118</v>
      </c>
      <c r="E5" s="15" t="s">
        <v>117</v>
      </c>
      <c r="F5" s="15" t="s">
        <v>117</v>
      </c>
      <c r="G5" s="15" t="s">
        <v>80</v>
      </c>
      <c r="H5" s="15" t="s">
        <v>238</v>
      </c>
      <c r="I5" s="15" t="s">
        <v>208</v>
      </c>
      <c r="J5" s="111" t="s">
        <v>305</v>
      </c>
      <c r="K5" s="15" t="s">
        <v>211</v>
      </c>
      <c r="L5" s="111" t="s">
        <v>188</v>
      </c>
      <c r="M5" s="111" t="s">
        <v>136</v>
      </c>
    </row>
    <row r="6" spans="1:13">
      <c r="A6" s="26">
        <v>1</v>
      </c>
      <c r="B6" s="27"/>
      <c r="C6" s="27"/>
      <c r="D6" s="27"/>
      <c r="E6" s="27"/>
      <c r="F6" s="27"/>
      <c r="G6" s="27"/>
      <c r="H6" s="27"/>
      <c r="I6" s="27"/>
      <c r="J6" s="27"/>
      <c r="K6" s="27"/>
      <c r="L6" s="27"/>
      <c r="M6" s="27"/>
    </row>
    <row r="7" spans="1:13">
      <c r="A7" s="26">
        <v>2</v>
      </c>
      <c r="B7" s="27"/>
      <c r="C7" s="27"/>
      <c r="D7" s="27"/>
      <c r="E7" s="27"/>
      <c r="F7" s="27"/>
      <c r="G7" s="27"/>
      <c r="H7" s="27"/>
      <c r="I7" s="27"/>
      <c r="J7" s="27"/>
      <c r="K7" s="27"/>
      <c r="L7" s="27"/>
      <c r="M7" s="27"/>
    </row>
    <row r="8" spans="1:13">
      <c r="A8" s="26">
        <v>3</v>
      </c>
      <c r="B8" s="27"/>
      <c r="C8" s="27"/>
      <c r="D8" s="27"/>
      <c r="E8" s="27"/>
      <c r="F8" s="27"/>
      <c r="G8" s="27"/>
      <c r="H8" s="27"/>
      <c r="I8" s="27"/>
      <c r="J8" s="27"/>
      <c r="K8" s="27"/>
      <c r="L8" s="27"/>
      <c r="M8" s="27"/>
    </row>
    <row r="9" spans="1:13">
      <c r="A9" s="26">
        <v>4</v>
      </c>
      <c r="B9" s="27"/>
      <c r="C9" s="27"/>
      <c r="D9" s="27"/>
      <c r="E9" s="27"/>
      <c r="F9" s="27"/>
      <c r="G9" s="27"/>
      <c r="H9" s="27"/>
      <c r="I9" s="27"/>
      <c r="J9" s="27"/>
      <c r="K9" s="27"/>
      <c r="L9" s="27"/>
      <c r="M9" s="27"/>
    </row>
    <row r="10" spans="1:13">
      <c r="A10" s="26">
        <v>5</v>
      </c>
      <c r="B10" s="27"/>
      <c r="C10" s="27"/>
      <c r="D10" s="27"/>
      <c r="E10" s="27"/>
      <c r="F10" s="27"/>
      <c r="G10" s="27"/>
      <c r="H10" s="27"/>
      <c r="I10" s="27"/>
      <c r="J10" s="27"/>
      <c r="K10" s="27"/>
      <c r="L10" s="27"/>
      <c r="M10" s="27"/>
    </row>
    <row r="11" spans="1:13">
      <c r="A11" s="26">
        <v>6</v>
      </c>
      <c r="B11" s="27"/>
      <c r="C11" s="27"/>
      <c r="D11" s="27"/>
      <c r="E11" s="27"/>
      <c r="F11" s="27"/>
      <c r="G11" s="27"/>
      <c r="H11" s="27"/>
      <c r="I11" s="27"/>
      <c r="J11" s="27"/>
      <c r="K11" s="27"/>
      <c r="L11" s="27"/>
      <c r="M11" s="27"/>
    </row>
    <row r="12" spans="1:13">
      <c r="A12" s="26">
        <v>7</v>
      </c>
      <c r="B12" s="27"/>
      <c r="C12" s="27"/>
      <c r="D12" s="27"/>
      <c r="E12" s="27"/>
      <c r="F12" s="27"/>
      <c r="G12" s="27"/>
      <c r="H12" s="27"/>
      <c r="I12" s="27"/>
      <c r="J12" s="27"/>
      <c r="K12" s="27"/>
      <c r="L12" s="27"/>
      <c r="M12" s="27"/>
    </row>
    <row r="13" spans="1:13">
      <c r="A13" s="26">
        <v>8</v>
      </c>
      <c r="B13" s="27"/>
      <c r="C13" s="27"/>
      <c r="D13" s="27"/>
      <c r="E13" s="27"/>
      <c r="F13" s="27"/>
      <c r="G13" s="27"/>
      <c r="H13" s="27"/>
      <c r="I13" s="27"/>
      <c r="J13" s="27"/>
      <c r="K13" s="27"/>
      <c r="L13" s="27"/>
      <c r="M13" s="27"/>
    </row>
    <row r="14" spans="1:13">
      <c r="A14" s="26">
        <v>9</v>
      </c>
      <c r="B14" s="27"/>
      <c r="C14" s="27"/>
      <c r="D14" s="27"/>
      <c r="E14" s="27"/>
      <c r="F14" s="27"/>
      <c r="G14" s="27"/>
      <c r="H14" s="27"/>
      <c r="I14" s="27"/>
      <c r="J14" s="27"/>
      <c r="K14" s="27"/>
      <c r="L14" s="27"/>
      <c r="M14" s="27"/>
    </row>
    <row r="15" spans="1:13">
      <c r="A15" s="26">
        <v>10</v>
      </c>
      <c r="B15" s="27"/>
      <c r="C15" s="27"/>
      <c r="D15" s="27"/>
      <c r="E15" s="27"/>
      <c r="F15" s="27"/>
      <c r="G15" s="27"/>
      <c r="H15" s="27"/>
      <c r="I15" s="27"/>
      <c r="J15" s="27"/>
      <c r="K15" s="27"/>
      <c r="L15" s="27"/>
      <c r="M15" s="27"/>
    </row>
    <row r="16" spans="1:13">
      <c r="A16" s="26">
        <v>11</v>
      </c>
      <c r="B16" s="27"/>
      <c r="C16" s="27"/>
      <c r="D16" s="27"/>
      <c r="E16" s="27"/>
      <c r="F16" s="27"/>
      <c r="G16" s="27"/>
      <c r="H16" s="27"/>
      <c r="I16" s="27"/>
      <c r="J16" s="27"/>
      <c r="K16" s="27"/>
      <c r="L16" s="27"/>
      <c r="M16" s="27"/>
    </row>
    <row r="17" spans="1:13">
      <c r="A17" s="26">
        <v>12</v>
      </c>
      <c r="B17" s="27"/>
      <c r="C17" s="27"/>
      <c r="D17" s="27"/>
      <c r="E17" s="27"/>
      <c r="F17" s="27"/>
      <c r="G17" s="27"/>
      <c r="H17" s="27"/>
      <c r="I17" s="27"/>
      <c r="J17" s="27"/>
      <c r="K17" s="27"/>
      <c r="L17" s="27"/>
      <c r="M17" s="27"/>
    </row>
    <row r="18" spans="1:13">
      <c r="A18" s="26">
        <v>13</v>
      </c>
      <c r="B18" s="27"/>
      <c r="C18" s="27"/>
      <c r="D18" s="27"/>
      <c r="E18" s="27"/>
      <c r="F18" s="27"/>
      <c r="G18" s="27"/>
      <c r="H18" s="27"/>
      <c r="I18" s="27"/>
      <c r="J18" s="27"/>
      <c r="K18" s="27"/>
      <c r="L18" s="27"/>
      <c r="M18" s="27"/>
    </row>
    <row r="19" spans="1:13">
      <c r="A19" s="26">
        <v>14</v>
      </c>
      <c r="B19" s="27"/>
      <c r="C19" s="27"/>
      <c r="D19" s="27"/>
      <c r="E19" s="27"/>
      <c r="F19" s="27"/>
      <c r="G19" s="27"/>
      <c r="H19" s="27"/>
      <c r="I19" s="27"/>
      <c r="J19" s="27"/>
      <c r="K19" s="27"/>
      <c r="L19" s="27"/>
      <c r="M19" s="27"/>
    </row>
    <row r="20" spans="1:13">
      <c r="A20" s="26">
        <v>15</v>
      </c>
      <c r="B20" s="27"/>
      <c r="C20" s="27"/>
      <c r="D20" s="27"/>
      <c r="E20" s="27"/>
      <c r="F20" s="27"/>
      <c r="G20" s="27"/>
      <c r="H20" s="27"/>
      <c r="I20" s="27"/>
      <c r="J20" s="27"/>
      <c r="K20" s="27"/>
      <c r="L20" s="27"/>
      <c r="M20" s="27"/>
    </row>
    <row r="21" spans="1:13">
      <c r="A21" s="26">
        <v>16</v>
      </c>
      <c r="B21" s="27"/>
      <c r="C21" s="27"/>
      <c r="D21" s="27"/>
      <c r="E21" s="27"/>
      <c r="F21" s="27"/>
      <c r="G21" s="27"/>
      <c r="H21" s="27"/>
      <c r="I21" s="27"/>
      <c r="J21" s="27"/>
      <c r="K21" s="27"/>
      <c r="L21" s="27"/>
      <c r="M21" s="27"/>
    </row>
    <row r="22" spans="1:13">
      <c r="A22" s="26">
        <v>17</v>
      </c>
      <c r="B22" s="27"/>
      <c r="C22" s="27"/>
      <c r="D22" s="27"/>
      <c r="E22" s="27"/>
      <c r="F22" s="27"/>
      <c r="G22" s="27"/>
      <c r="H22" s="27"/>
      <c r="I22" s="27"/>
      <c r="J22" s="27"/>
      <c r="K22" s="27"/>
      <c r="L22" s="27"/>
      <c r="M22" s="27"/>
    </row>
    <row r="23" spans="1:13">
      <c r="A23" s="26">
        <v>18</v>
      </c>
      <c r="B23" s="27"/>
      <c r="C23" s="27"/>
      <c r="D23" s="27"/>
      <c r="E23" s="27"/>
      <c r="F23" s="27"/>
      <c r="G23" s="27"/>
      <c r="H23" s="27"/>
      <c r="I23" s="27"/>
      <c r="J23" s="27"/>
      <c r="K23" s="27"/>
      <c r="L23" s="27"/>
      <c r="M23" s="27"/>
    </row>
    <row r="24" spans="1:13">
      <c r="A24" s="26">
        <v>19</v>
      </c>
      <c r="B24" s="27"/>
      <c r="C24" s="27"/>
      <c r="D24" s="27"/>
      <c r="E24" s="27"/>
      <c r="F24" s="27"/>
      <c r="G24" s="27"/>
      <c r="H24" s="27"/>
      <c r="I24" s="27"/>
      <c r="J24" s="27"/>
      <c r="K24" s="27"/>
      <c r="L24" s="27"/>
      <c r="M24" s="27"/>
    </row>
    <row r="25" spans="1:13">
      <c r="A25" s="26">
        <v>20</v>
      </c>
      <c r="B25" s="27"/>
      <c r="C25" s="27"/>
      <c r="D25" s="27"/>
      <c r="E25" s="27"/>
      <c r="F25" s="27"/>
      <c r="G25" s="27"/>
      <c r="H25" s="27"/>
      <c r="I25" s="27"/>
      <c r="J25" s="27"/>
      <c r="K25" s="27"/>
      <c r="L25" s="27"/>
      <c r="M25" s="27"/>
    </row>
    <row r="26" spans="1:13">
      <c r="A26" s="26">
        <v>21</v>
      </c>
      <c r="B26" s="27"/>
      <c r="C26" s="27"/>
      <c r="D26" s="27"/>
      <c r="E26" s="27"/>
      <c r="F26" s="27"/>
      <c r="G26" s="27"/>
      <c r="H26" s="27"/>
      <c r="I26" s="27"/>
      <c r="J26" s="27"/>
      <c r="K26" s="27"/>
      <c r="L26" s="27"/>
      <c r="M26" s="27"/>
    </row>
    <row r="27" spans="1:13">
      <c r="A27" s="26">
        <v>22</v>
      </c>
      <c r="B27" s="27"/>
      <c r="C27" s="27"/>
      <c r="D27" s="27"/>
      <c r="E27" s="27"/>
      <c r="F27" s="27"/>
      <c r="G27" s="27"/>
      <c r="H27" s="27"/>
      <c r="I27" s="27"/>
      <c r="J27" s="27"/>
      <c r="K27" s="27"/>
      <c r="L27" s="27"/>
      <c r="M27" s="27"/>
    </row>
    <row r="28" spans="1:13">
      <c r="A28" s="26">
        <v>23</v>
      </c>
      <c r="B28" s="27"/>
      <c r="C28" s="27"/>
      <c r="D28" s="27"/>
      <c r="E28" s="27"/>
      <c r="F28" s="27"/>
      <c r="G28" s="27"/>
      <c r="H28" s="27"/>
      <c r="I28" s="27"/>
      <c r="J28" s="27"/>
      <c r="K28" s="27"/>
      <c r="L28" s="27"/>
      <c r="M28" s="27"/>
    </row>
    <row r="29" spans="1:13">
      <c r="A29" s="26">
        <v>24</v>
      </c>
      <c r="B29" s="27"/>
      <c r="C29" s="27"/>
      <c r="D29" s="27"/>
      <c r="E29" s="27"/>
      <c r="F29" s="27"/>
      <c r="G29" s="27"/>
      <c r="H29" s="27"/>
      <c r="I29" s="27"/>
      <c r="J29" s="27"/>
      <c r="K29" s="27"/>
      <c r="L29" s="27"/>
      <c r="M29" s="27"/>
    </row>
    <row r="30" spans="1:13">
      <c r="A30" s="26">
        <v>25</v>
      </c>
      <c r="B30" s="27"/>
      <c r="C30" s="27"/>
      <c r="D30" s="27"/>
      <c r="E30" s="27"/>
      <c r="F30" s="27"/>
      <c r="G30" s="27"/>
      <c r="H30" s="27"/>
      <c r="I30" s="27"/>
      <c r="J30" s="27"/>
      <c r="K30" s="27"/>
      <c r="L30" s="27"/>
      <c r="M30" s="27"/>
    </row>
    <row r="31" spans="1:13">
      <c r="A31" s="26">
        <v>26</v>
      </c>
      <c r="B31" s="27"/>
      <c r="C31" s="27"/>
      <c r="D31" s="27"/>
      <c r="E31" s="27"/>
      <c r="F31" s="27"/>
      <c r="G31" s="27"/>
      <c r="H31" s="27"/>
      <c r="I31" s="27"/>
      <c r="J31" s="27"/>
      <c r="K31" s="27"/>
      <c r="L31" s="27"/>
      <c r="M31" s="27"/>
    </row>
    <row r="32" spans="1:13">
      <c r="A32" s="26">
        <v>27</v>
      </c>
      <c r="B32" s="27"/>
      <c r="C32" s="27"/>
      <c r="D32" s="27"/>
      <c r="E32" s="27"/>
      <c r="F32" s="27"/>
      <c r="G32" s="27"/>
      <c r="H32" s="27"/>
      <c r="I32" s="27"/>
      <c r="J32" s="27"/>
      <c r="K32" s="27"/>
      <c r="L32" s="27"/>
      <c r="M32" s="27"/>
    </row>
    <row r="33" spans="1:13">
      <c r="A33" s="26">
        <v>28</v>
      </c>
      <c r="B33" s="27"/>
      <c r="C33" s="27"/>
      <c r="D33" s="27"/>
      <c r="E33" s="27"/>
      <c r="F33" s="27"/>
      <c r="G33" s="27"/>
      <c r="H33" s="27"/>
      <c r="I33" s="27"/>
      <c r="J33" s="27"/>
      <c r="K33" s="27"/>
      <c r="L33" s="27"/>
      <c r="M33" s="27"/>
    </row>
    <row r="34" spans="1:13">
      <c r="A34" s="26">
        <v>29</v>
      </c>
      <c r="B34" s="27"/>
      <c r="C34" s="27"/>
      <c r="D34" s="27"/>
      <c r="E34" s="27"/>
      <c r="F34" s="27"/>
      <c r="G34" s="27"/>
      <c r="H34" s="27"/>
      <c r="I34" s="27"/>
      <c r="J34" s="27"/>
      <c r="K34" s="27"/>
      <c r="L34" s="27"/>
      <c r="M34" s="27"/>
    </row>
    <row r="35" spans="1:13">
      <c r="A35" s="26">
        <v>30</v>
      </c>
      <c r="B35" s="27"/>
      <c r="C35" s="27"/>
      <c r="D35" s="27"/>
      <c r="E35" s="27"/>
      <c r="F35" s="27"/>
      <c r="G35" s="27"/>
      <c r="H35" s="27"/>
      <c r="I35" s="27"/>
      <c r="J35" s="27"/>
      <c r="K35" s="27"/>
      <c r="L35" s="27"/>
      <c r="M35" s="27"/>
    </row>
    <row r="36" spans="1:13">
      <c r="A36" s="26">
        <v>31</v>
      </c>
      <c r="B36" s="27"/>
      <c r="C36" s="27"/>
      <c r="D36" s="27"/>
      <c r="E36" s="27"/>
      <c r="F36" s="27"/>
      <c r="G36" s="27"/>
      <c r="H36" s="27"/>
      <c r="I36" s="27"/>
      <c r="J36" s="27"/>
      <c r="K36" s="27"/>
      <c r="L36" s="27"/>
      <c r="M36" s="27"/>
    </row>
    <row r="37" spans="1:13">
      <c r="A37" s="26">
        <v>32</v>
      </c>
      <c r="B37" s="27"/>
      <c r="C37" s="27"/>
      <c r="D37" s="27"/>
      <c r="E37" s="27"/>
      <c r="F37" s="27"/>
      <c r="G37" s="27"/>
      <c r="H37" s="27"/>
      <c r="I37" s="27"/>
      <c r="J37" s="27"/>
      <c r="K37" s="27"/>
      <c r="L37" s="27"/>
      <c r="M37" s="27"/>
    </row>
    <row r="38" spans="1:13">
      <c r="A38" s="26">
        <v>33</v>
      </c>
      <c r="B38" s="27"/>
      <c r="C38" s="27"/>
      <c r="D38" s="27"/>
      <c r="E38" s="27"/>
      <c r="F38" s="27"/>
      <c r="G38" s="27"/>
      <c r="H38" s="27"/>
      <c r="I38" s="27"/>
      <c r="J38" s="27"/>
      <c r="K38" s="27"/>
      <c r="L38" s="27"/>
      <c r="M38" s="27"/>
    </row>
    <row r="39" spans="1:13">
      <c r="A39" s="26">
        <v>34</v>
      </c>
      <c r="B39" s="27"/>
      <c r="C39" s="27"/>
      <c r="D39" s="27"/>
      <c r="E39" s="27"/>
      <c r="F39" s="27"/>
      <c r="G39" s="27"/>
      <c r="H39" s="27"/>
      <c r="I39" s="27"/>
      <c r="J39" s="27"/>
      <c r="K39" s="27"/>
      <c r="L39" s="27"/>
      <c r="M39" s="27"/>
    </row>
    <row r="40" spans="1:13">
      <c r="A40" s="26">
        <v>35</v>
      </c>
      <c r="B40" s="27"/>
      <c r="C40" s="27"/>
      <c r="D40" s="27"/>
      <c r="E40" s="27"/>
      <c r="F40" s="27"/>
      <c r="G40" s="27"/>
      <c r="H40" s="27"/>
      <c r="I40" s="27"/>
      <c r="J40" s="27"/>
      <c r="K40" s="27"/>
      <c r="L40" s="27"/>
      <c r="M40" s="27"/>
    </row>
    <row r="41" spans="1:13">
      <c r="A41" s="26">
        <v>36</v>
      </c>
      <c r="B41" s="27"/>
      <c r="C41" s="27"/>
      <c r="D41" s="27"/>
      <c r="E41" s="27"/>
      <c r="F41" s="27"/>
      <c r="G41" s="27"/>
      <c r="H41" s="27"/>
      <c r="I41" s="27"/>
      <c r="J41" s="27"/>
      <c r="K41" s="27"/>
      <c r="L41" s="27"/>
      <c r="M41" s="27"/>
    </row>
    <row r="42" spans="1:13">
      <c r="A42" s="26">
        <v>37</v>
      </c>
      <c r="B42" s="27"/>
      <c r="C42" s="27"/>
      <c r="D42" s="27"/>
      <c r="E42" s="27"/>
      <c r="F42" s="27"/>
      <c r="G42" s="27"/>
      <c r="H42" s="27"/>
      <c r="I42" s="27"/>
      <c r="J42" s="27"/>
      <c r="K42" s="27"/>
      <c r="L42" s="27"/>
      <c r="M42" s="27"/>
    </row>
    <row r="43" spans="1:13">
      <c r="A43" s="26">
        <v>38</v>
      </c>
      <c r="B43" s="27"/>
      <c r="C43" s="27"/>
      <c r="D43" s="27"/>
      <c r="E43" s="27"/>
      <c r="F43" s="27"/>
      <c r="G43" s="27"/>
      <c r="H43" s="27"/>
      <c r="I43" s="27"/>
      <c r="J43" s="27"/>
      <c r="K43" s="27"/>
      <c r="L43" s="27"/>
      <c r="M43" s="27"/>
    </row>
    <row r="44" spans="1:13">
      <c r="A44" s="26">
        <v>39</v>
      </c>
      <c r="B44" s="27"/>
      <c r="C44" s="27"/>
      <c r="D44" s="27"/>
      <c r="E44" s="27"/>
      <c r="F44" s="27"/>
      <c r="G44" s="27"/>
      <c r="H44" s="27"/>
      <c r="I44" s="27"/>
      <c r="J44" s="27"/>
      <c r="K44" s="27"/>
      <c r="L44" s="27"/>
      <c r="M44" s="27"/>
    </row>
    <row r="45" spans="1:13">
      <c r="A45" s="26">
        <v>40</v>
      </c>
      <c r="B45" s="27"/>
      <c r="C45" s="27"/>
      <c r="D45" s="27"/>
      <c r="E45" s="27"/>
      <c r="F45" s="27"/>
      <c r="G45" s="27"/>
      <c r="H45" s="27"/>
      <c r="I45" s="27"/>
      <c r="J45" s="27"/>
      <c r="K45" s="27"/>
      <c r="L45" s="27"/>
      <c r="M45" s="27"/>
    </row>
    <row r="46" spans="1:13">
      <c r="A46" s="26">
        <v>41</v>
      </c>
      <c r="B46" s="27"/>
      <c r="C46" s="27"/>
      <c r="D46" s="27"/>
      <c r="E46" s="27"/>
      <c r="F46" s="27"/>
      <c r="G46" s="27"/>
      <c r="H46" s="27"/>
      <c r="I46" s="27"/>
      <c r="J46" s="27"/>
      <c r="K46" s="27"/>
      <c r="L46" s="27"/>
      <c r="M46" s="27"/>
    </row>
    <row r="47" spans="1:13">
      <c r="A47" s="26">
        <v>42</v>
      </c>
      <c r="B47" s="27"/>
      <c r="C47" s="27"/>
      <c r="D47" s="27"/>
      <c r="E47" s="27"/>
      <c r="F47" s="27"/>
      <c r="G47" s="27"/>
      <c r="H47" s="27"/>
      <c r="I47" s="27"/>
      <c r="J47" s="27"/>
      <c r="K47" s="27"/>
      <c r="L47" s="27"/>
      <c r="M47" s="27"/>
    </row>
    <row r="48" spans="1:13">
      <c r="A48" s="26">
        <v>43</v>
      </c>
      <c r="B48" s="27"/>
      <c r="C48" s="27"/>
      <c r="D48" s="27"/>
      <c r="E48" s="27"/>
      <c r="F48" s="27"/>
      <c r="G48" s="27"/>
      <c r="H48" s="27"/>
      <c r="I48" s="27"/>
      <c r="J48" s="27"/>
      <c r="K48" s="27"/>
      <c r="L48" s="27"/>
      <c r="M48" s="27"/>
    </row>
    <row r="49" spans="1:13">
      <c r="A49" s="26">
        <v>44</v>
      </c>
      <c r="B49" s="27"/>
      <c r="C49" s="27"/>
      <c r="D49" s="27"/>
      <c r="E49" s="27"/>
      <c r="F49" s="27"/>
      <c r="G49" s="27"/>
      <c r="H49" s="27"/>
      <c r="I49" s="27"/>
      <c r="J49" s="27"/>
      <c r="K49" s="27"/>
      <c r="L49" s="27"/>
      <c r="M49" s="27"/>
    </row>
    <row r="50" spans="1:13">
      <c r="A50" s="26">
        <v>45</v>
      </c>
      <c r="B50" s="27"/>
      <c r="C50" s="27"/>
      <c r="D50" s="27"/>
      <c r="E50" s="27"/>
      <c r="F50" s="27"/>
      <c r="G50" s="27"/>
      <c r="H50" s="27"/>
      <c r="I50" s="27"/>
      <c r="J50" s="27"/>
      <c r="K50" s="27"/>
      <c r="L50" s="27"/>
      <c r="M50" s="27"/>
    </row>
    <row r="51" spans="1:13">
      <c r="A51" s="26">
        <v>46</v>
      </c>
      <c r="B51" s="27"/>
      <c r="C51" s="27"/>
      <c r="D51" s="27"/>
      <c r="E51" s="27"/>
      <c r="F51" s="27"/>
      <c r="G51" s="27"/>
      <c r="H51" s="27"/>
      <c r="I51" s="27"/>
      <c r="J51" s="27"/>
      <c r="K51" s="27"/>
      <c r="L51" s="27"/>
      <c r="M51" s="27"/>
    </row>
    <row r="52" spans="1:13">
      <c r="A52" s="26">
        <v>47</v>
      </c>
      <c r="B52" s="27"/>
      <c r="C52" s="27"/>
      <c r="D52" s="27"/>
      <c r="E52" s="27"/>
      <c r="F52" s="27"/>
      <c r="G52" s="27"/>
      <c r="H52" s="27"/>
      <c r="I52" s="27"/>
      <c r="J52" s="27"/>
      <c r="K52" s="27"/>
      <c r="L52" s="27"/>
      <c r="M52" s="27"/>
    </row>
    <row r="53" spans="1:13">
      <c r="A53" s="26">
        <v>48</v>
      </c>
      <c r="B53" s="27"/>
      <c r="C53" s="27"/>
      <c r="D53" s="27"/>
      <c r="E53" s="27"/>
      <c r="F53" s="27"/>
      <c r="G53" s="27"/>
      <c r="H53" s="27"/>
      <c r="I53" s="27"/>
      <c r="J53" s="27"/>
      <c r="K53" s="27"/>
      <c r="L53" s="27"/>
      <c r="M53" s="27"/>
    </row>
    <row r="54" spans="1:13">
      <c r="A54" s="26">
        <v>49</v>
      </c>
      <c r="B54" s="27"/>
      <c r="C54" s="27"/>
      <c r="D54" s="27"/>
      <c r="E54" s="27"/>
      <c r="F54" s="27"/>
      <c r="G54" s="27"/>
      <c r="H54" s="27"/>
      <c r="I54" s="27"/>
      <c r="J54" s="27"/>
      <c r="K54" s="27"/>
      <c r="L54" s="27"/>
      <c r="M54" s="27"/>
    </row>
    <row r="55" spans="1:13">
      <c r="A55" s="26">
        <v>50</v>
      </c>
      <c r="B55" s="27"/>
      <c r="C55" s="27"/>
      <c r="D55" s="27"/>
      <c r="E55" s="27"/>
      <c r="F55" s="27"/>
      <c r="G55" s="27"/>
      <c r="H55" s="27"/>
      <c r="I55" s="27"/>
      <c r="J55" s="27"/>
      <c r="K55" s="27"/>
      <c r="L55" s="27"/>
      <c r="M55" s="27"/>
    </row>
    <row r="56" spans="1:13">
      <c r="A56" s="26">
        <v>51</v>
      </c>
      <c r="B56" s="27"/>
      <c r="C56" s="27"/>
      <c r="D56" s="27"/>
      <c r="E56" s="27"/>
      <c r="F56" s="27"/>
      <c r="G56" s="27"/>
      <c r="H56" s="27"/>
      <c r="I56" s="27"/>
      <c r="J56" s="27"/>
      <c r="K56" s="27"/>
      <c r="L56" s="27"/>
      <c r="M56" s="27"/>
    </row>
    <row r="57" spans="1:13">
      <c r="A57" s="26">
        <v>52</v>
      </c>
      <c r="B57" s="27"/>
      <c r="C57" s="27"/>
      <c r="D57" s="27"/>
      <c r="E57" s="27"/>
      <c r="F57" s="27"/>
      <c r="G57" s="27"/>
      <c r="H57" s="27"/>
      <c r="I57" s="27"/>
      <c r="J57" s="27"/>
      <c r="K57" s="27"/>
      <c r="L57" s="27"/>
      <c r="M57" s="27"/>
    </row>
    <row r="58" spans="1:13">
      <c r="A58" s="26">
        <v>53</v>
      </c>
      <c r="B58" s="27"/>
      <c r="C58" s="27"/>
      <c r="D58" s="27"/>
      <c r="E58" s="27"/>
      <c r="F58" s="27"/>
      <c r="G58" s="27"/>
      <c r="H58" s="27"/>
      <c r="I58" s="27"/>
      <c r="J58" s="27"/>
      <c r="K58" s="27"/>
      <c r="L58" s="27"/>
      <c r="M58" s="27"/>
    </row>
    <row r="59" spans="1:13">
      <c r="A59" s="26">
        <v>54</v>
      </c>
      <c r="B59" s="27"/>
      <c r="C59" s="27"/>
      <c r="D59" s="27"/>
      <c r="E59" s="27"/>
      <c r="F59" s="27"/>
      <c r="G59" s="27"/>
      <c r="H59" s="27"/>
      <c r="I59" s="27"/>
      <c r="J59" s="27"/>
      <c r="K59" s="27"/>
      <c r="L59" s="27"/>
      <c r="M59" s="27"/>
    </row>
    <row r="60" spans="1:13">
      <c r="A60" s="26">
        <v>55</v>
      </c>
      <c r="B60" s="27"/>
      <c r="C60" s="27"/>
      <c r="D60" s="27"/>
      <c r="E60" s="27"/>
      <c r="F60" s="27"/>
      <c r="G60" s="27"/>
      <c r="H60" s="27"/>
      <c r="I60" s="27"/>
      <c r="J60" s="27"/>
      <c r="K60" s="27"/>
      <c r="L60" s="27"/>
      <c r="M60" s="27"/>
    </row>
    <row r="61" spans="1:13">
      <c r="A61" s="26">
        <v>56</v>
      </c>
      <c r="B61" s="27"/>
      <c r="C61" s="27"/>
      <c r="D61" s="27"/>
      <c r="E61" s="27"/>
      <c r="F61" s="27"/>
      <c r="G61" s="27"/>
      <c r="H61" s="27"/>
      <c r="I61" s="27"/>
      <c r="J61" s="27"/>
      <c r="K61" s="27"/>
      <c r="L61" s="27"/>
      <c r="M61" s="27"/>
    </row>
    <row r="62" spans="1:13">
      <c r="A62" s="26">
        <v>57</v>
      </c>
      <c r="B62" s="27"/>
      <c r="C62" s="27"/>
      <c r="D62" s="27"/>
      <c r="E62" s="27"/>
      <c r="F62" s="27"/>
      <c r="G62" s="27"/>
      <c r="H62" s="27"/>
      <c r="I62" s="27"/>
      <c r="J62" s="27"/>
      <c r="K62" s="27"/>
      <c r="L62" s="27"/>
      <c r="M62" s="27"/>
    </row>
    <row r="63" spans="1:13">
      <c r="A63" s="26">
        <v>58</v>
      </c>
      <c r="B63" s="27"/>
      <c r="C63" s="27"/>
      <c r="D63" s="27"/>
      <c r="E63" s="27"/>
      <c r="F63" s="27"/>
      <c r="G63" s="27"/>
      <c r="H63" s="27"/>
      <c r="I63" s="27"/>
      <c r="J63" s="27"/>
      <c r="K63" s="27"/>
      <c r="L63" s="27"/>
      <c r="M63" s="27"/>
    </row>
    <row r="64" spans="1:13">
      <c r="A64" s="26">
        <v>59</v>
      </c>
      <c r="B64" s="27"/>
      <c r="C64" s="27"/>
      <c r="D64" s="27"/>
      <c r="E64" s="27"/>
      <c r="F64" s="27"/>
      <c r="G64" s="27"/>
      <c r="H64" s="27"/>
      <c r="I64" s="27"/>
      <c r="J64" s="27"/>
      <c r="K64" s="27"/>
      <c r="L64" s="27"/>
      <c r="M64" s="27"/>
    </row>
    <row r="65" spans="1:13">
      <c r="A65" s="26">
        <v>60</v>
      </c>
      <c r="B65" s="27"/>
      <c r="C65" s="27"/>
      <c r="D65" s="27"/>
      <c r="E65" s="27"/>
      <c r="F65" s="27"/>
      <c r="G65" s="27"/>
      <c r="H65" s="27"/>
      <c r="I65" s="27"/>
      <c r="J65" s="27"/>
      <c r="K65" s="27"/>
      <c r="L65" s="27"/>
      <c r="M65" s="27"/>
    </row>
    <row r="66" spans="1:13">
      <c r="A66" s="26">
        <v>61</v>
      </c>
      <c r="B66" s="27"/>
      <c r="C66" s="27"/>
      <c r="D66" s="27"/>
      <c r="E66" s="27"/>
      <c r="F66" s="27"/>
      <c r="G66" s="27"/>
      <c r="H66" s="27"/>
      <c r="I66" s="27"/>
      <c r="J66" s="27"/>
      <c r="K66" s="27"/>
      <c r="L66" s="27"/>
      <c r="M66" s="27"/>
    </row>
    <row r="67" spans="1:13">
      <c r="A67" s="26">
        <v>62</v>
      </c>
      <c r="B67" s="27"/>
      <c r="C67" s="27"/>
      <c r="D67" s="27"/>
      <c r="E67" s="27"/>
      <c r="F67" s="27"/>
      <c r="G67" s="27"/>
      <c r="H67" s="27"/>
      <c r="I67" s="27"/>
      <c r="J67" s="27"/>
      <c r="K67" s="27"/>
      <c r="L67" s="27"/>
      <c r="M67" s="27"/>
    </row>
    <row r="68" spans="1:13">
      <c r="A68" s="26">
        <v>63</v>
      </c>
      <c r="B68" s="27"/>
      <c r="C68" s="27"/>
      <c r="D68" s="27"/>
      <c r="E68" s="27"/>
      <c r="F68" s="27"/>
      <c r="G68" s="27"/>
      <c r="H68" s="27"/>
      <c r="I68" s="27"/>
      <c r="J68" s="27"/>
      <c r="K68" s="27"/>
      <c r="L68" s="27"/>
      <c r="M68" s="27"/>
    </row>
    <row r="69" spans="1:13">
      <c r="A69" s="26">
        <v>64</v>
      </c>
      <c r="B69" s="27"/>
      <c r="C69" s="27"/>
      <c r="D69" s="27"/>
      <c r="E69" s="27"/>
      <c r="F69" s="27"/>
      <c r="G69" s="27"/>
      <c r="H69" s="27"/>
      <c r="I69" s="27"/>
      <c r="J69" s="27"/>
      <c r="K69" s="27"/>
      <c r="L69" s="27"/>
      <c r="M69" s="27"/>
    </row>
    <row r="70" spans="1:13">
      <c r="A70" s="26">
        <v>65</v>
      </c>
      <c r="B70" s="27"/>
      <c r="C70" s="27"/>
      <c r="D70" s="27"/>
      <c r="E70" s="27"/>
      <c r="F70" s="27"/>
      <c r="G70" s="27"/>
      <c r="H70" s="27"/>
      <c r="I70" s="27"/>
      <c r="J70" s="27"/>
      <c r="K70" s="27"/>
      <c r="L70" s="27"/>
      <c r="M70" s="27"/>
    </row>
    <row r="71" spans="1:13">
      <c r="A71" s="26">
        <v>66</v>
      </c>
      <c r="B71" s="27"/>
      <c r="C71" s="27"/>
      <c r="D71" s="27"/>
      <c r="E71" s="27"/>
      <c r="F71" s="27"/>
      <c r="G71" s="27"/>
      <c r="H71" s="27"/>
      <c r="I71" s="27"/>
      <c r="J71" s="27"/>
      <c r="K71" s="27"/>
      <c r="L71" s="27"/>
      <c r="M71" s="27"/>
    </row>
    <row r="72" spans="1:13">
      <c r="A72" s="26">
        <v>67</v>
      </c>
      <c r="B72" s="27"/>
      <c r="C72" s="27"/>
      <c r="D72" s="27"/>
      <c r="E72" s="27"/>
      <c r="F72" s="27"/>
      <c r="G72" s="27"/>
      <c r="H72" s="27"/>
      <c r="I72" s="27"/>
      <c r="J72" s="27"/>
      <c r="K72" s="27"/>
      <c r="L72" s="27"/>
      <c r="M72" s="27"/>
    </row>
    <row r="73" spans="1:13">
      <c r="A73" s="26">
        <v>68</v>
      </c>
      <c r="B73" s="27"/>
      <c r="C73" s="27"/>
      <c r="D73" s="27"/>
      <c r="E73" s="27"/>
      <c r="F73" s="27"/>
      <c r="G73" s="27"/>
      <c r="H73" s="27"/>
      <c r="I73" s="27"/>
      <c r="J73" s="27"/>
      <c r="K73" s="27"/>
      <c r="L73" s="27"/>
      <c r="M73" s="27"/>
    </row>
    <row r="74" spans="1:13">
      <c r="A74" s="26">
        <v>69</v>
      </c>
      <c r="B74" s="27"/>
      <c r="C74" s="27"/>
      <c r="D74" s="27"/>
      <c r="E74" s="27"/>
      <c r="F74" s="27"/>
      <c r="G74" s="27"/>
      <c r="H74" s="27"/>
      <c r="I74" s="27"/>
      <c r="J74" s="27"/>
      <c r="K74" s="27"/>
      <c r="L74" s="27"/>
      <c r="M74" s="27"/>
    </row>
    <row r="75" spans="1:13">
      <c r="A75" s="26">
        <v>70</v>
      </c>
      <c r="B75" s="27"/>
      <c r="C75" s="27"/>
      <c r="D75" s="27"/>
      <c r="E75" s="27"/>
      <c r="F75" s="27"/>
      <c r="G75" s="27"/>
      <c r="H75" s="27"/>
      <c r="I75" s="27"/>
      <c r="J75" s="27"/>
      <c r="K75" s="27"/>
      <c r="L75" s="27"/>
      <c r="M75" s="27"/>
    </row>
    <row r="76" spans="1:13">
      <c r="A76" s="26">
        <v>71</v>
      </c>
      <c r="B76" s="27"/>
      <c r="C76" s="27"/>
      <c r="D76" s="27"/>
      <c r="E76" s="27"/>
      <c r="F76" s="27"/>
      <c r="G76" s="27"/>
      <c r="H76" s="27"/>
      <c r="I76" s="27"/>
      <c r="J76" s="27"/>
      <c r="K76" s="27"/>
      <c r="L76" s="27"/>
      <c r="M76" s="27"/>
    </row>
    <row r="77" spans="1:13">
      <c r="A77" s="26">
        <v>72</v>
      </c>
      <c r="B77" s="27"/>
      <c r="C77" s="27"/>
      <c r="D77" s="27"/>
      <c r="E77" s="27"/>
      <c r="F77" s="27"/>
      <c r="G77" s="27"/>
      <c r="H77" s="27"/>
      <c r="I77" s="27"/>
      <c r="J77" s="27"/>
      <c r="K77" s="27"/>
      <c r="L77" s="27"/>
      <c r="M77" s="27"/>
    </row>
    <row r="78" spans="1:13">
      <c r="A78" s="26">
        <v>73</v>
      </c>
      <c r="B78" s="27"/>
      <c r="C78" s="27"/>
      <c r="D78" s="27"/>
      <c r="E78" s="27"/>
      <c r="F78" s="27"/>
      <c r="G78" s="27"/>
      <c r="H78" s="27"/>
      <c r="I78" s="27"/>
      <c r="J78" s="27"/>
      <c r="K78" s="27"/>
      <c r="L78" s="27"/>
      <c r="M78" s="27"/>
    </row>
    <row r="79" spans="1:13">
      <c r="A79" s="26">
        <v>74</v>
      </c>
      <c r="B79" s="27"/>
      <c r="C79" s="27"/>
      <c r="D79" s="27"/>
      <c r="E79" s="27"/>
      <c r="F79" s="27"/>
      <c r="G79" s="27"/>
      <c r="H79" s="27"/>
      <c r="I79" s="27"/>
      <c r="J79" s="27"/>
      <c r="K79" s="27"/>
      <c r="L79" s="27"/>
      <c r="M79" s="27"/>
    </row>
    <row r="80" spans="1:13">
      <c r="A80" s="26">
        <v>75</v>
      </c>
      <c r="B80" s="27"/>
      <c r="C80" s="27"/>
      <c r="D80" s="27"/>
      <c r="E80" s="27"/>
      <c r="F80" s="27"/>
      <c r="G80" s="27"/>
      <c r="H80" s="27"/>
      <c r="I80" s="27"/>
      <c r="J80" s="27"/>
      <c r="K80" s="27"/>
      <c r="L80" s="27"/>
      <c r="M80" s="27"/>
    </row>
    <row r="81" spans="1:13">
      <c r="A81" s="26">
        <v>76</v>
      </c>
      <c r="B81" s="27"/>
      <c r="C81" s="27"/>
      <c r="D81" s="27"/>
      <c r="E81" s="27"/>
      <c r="F81" s="27"/>
      <c r="G81" s="27"/>
      <c r="H81" s="27"/>
      <c r="I81" s="27"/>
      <c r="J81" s="27"/>
      <c r="K81" s="27"/>
      <c r="L81" s="27"/>
      <c r="M81" s="27"/>
    </row>
    <row r="82" spans="1:13">
      <c r="A82" s="26">
        <v>77</v>
      </c>
      <c r="B82" s="27"/>
      <c r="C82" s="27"/>
      <c r="D82" s="27"/>
      <c r="E82" s="27"/>
      <c r="F82" s="27"/>
      <c r="G82" s="27"/>
      <c r="H82" s="27"/>
      <c r="I82" s="27"/>
      <c r="J82" s="27"/>
      <c r="K82" s="27"/>
      <c r="L82" s="27"/>
      <c r="M82" s="27"/>
    </row>
    <row r="83" spans="1:13">
      <c r="A83" s="26">
        <v>78</v>
      </c>
      <c r="B83" s="27"/>
      <c r="C83" s="27"/>
      <c r="D83" s="27"/>
      <c r="E83" s="27"/>
      <c r="F83" s="27"/>
      <c r="G83" s="27"/>
      <c r="H83" s="27"/>
      <c r="I83" s="27"/>
      <c r="J83" s="27"/>
      <c r="K83" s="27"/>
      <c r="L83" s="27"/>
      <c r="M83" s="27"/>
    </row>
    <row r="84" spans="1:13">
      <c r="A84" s="26">
        <v>79</v>
      </c>
      <c r="B84" s="27"/>
      <c r="C84" s="27"/>
      <c r="D84" s="27"/>
      <c r="E84" s="27"/>
      <c r="F84" s="27"/>
      <c r="G84" s="27"/>
      <c r="H84" s="27"/>
      <c r="I84" s="27"/>
      <c r="J84" s="27"/>
      <c r="K84" s="27"/>
      <c r="L84" s="27"/>
      <c r="M84" s="27"/>
    </row>
    <row r="85" spans="1:13">
      <c r="A85" s="26">
        <v>80</v>
      </c>
      <c r="B85" s="27"/>
      <c r="C85" s="27"/>
      <c r="D85" s="27"/>
      <c r="E85" s="27"/>
      <c r="F85" s="27"/>
      <c r="G85" s="27"/>
      <c r="H85" s="27"/>
      <c r="I85" s="27"/>
      <c r="J85" s="27"/>
      <c r="K85" s="27"/>
      <c r="L85" s="27"/>
      <c r="M85" s="27"/>
    </row>
    <row r="86" spans="1:13">
      <c r="A86" s="26">
        <v>81</v>
      </c>
      <c r="B86" s="27"/>
      <c r="C86" s="27"/>
      <c r="D86" s="27"/>
      <c r="E86" s="27"/>
      <c r="F86" s="27"/>
      <c r="G86" s="27"/>
      <c r="H86" s="27"/>
      <c r="I86" s="27"/>
      <c r="J86" s="27"/>
      <c r="K86" s="27"/>
      <c r="L86" s="27"/>
      <c r="M86" s="27"/>
    </row>
    <row r="87" spans="1:13">
      <c r="A87" s="26">
        <v>82</v>
      </c>
      <c r="B87" s="27"/>
      <c r="C87" s="27"/>
      <c r="D87" s="27"/>
      <c r="E87" s="27"/>
      <c r="F87" s="27"/>
      <c r="G87" s="27"/>
      <c r="H87" s="27"/>
      <c r="I87" s="27"/>
      <c r="J87" s="27"/>
      <c r="K87" s="27"/>
      <c r="L87" s="27"/>
      <c r="M87" s="27"/>
    </row>
    <row r="88" spans="1:13">
      <c r="A88" s="26">
        <v>83</v>
      </c>
      <c r="B88" s="27"/>
      <c r="C88" s="27"/>
      <c r="D88" s="27"/>
      <c r="E88" s="27"/>
      <c r="F88" s="27"/>
      <c r="G88" s="27"/>
      <c r="H88" s="27"/>
      <c r="I88" s="27"/>
      <c r="J88" s="27"/>
      <c r="K88" s="27"/>
      <c r="L88" s="27"/>
      <c r="M88" s="27"/>
    </row>
    <row r="89" spans="1:13">
      <c r="A89" s="26">
        <v>84</v>
      </c>
      <c r="B89" s="27"/>
      <c r="C89" s="27"/>
      <c r="D89" s="27"/>
      <c r="E89" s="27"/>
      <c r="F89" s="27"/>
      <c r="G89" s="27"/>
      <c r="H89" s="27"/>
      <c r="I89" s="27"/>
      <c r="J89" s="27"/>
      <c r="K89" s="27"/>
      <c r="L89" s="27"/>
      <c r="M89" s="27"/>
    </row>
    <row r="90" spans="1:13">
      <c r="A90" s="26">
        <v>85</v>
      </c>
      <c r="B90" s="27"/>
      <c r="C90" s="27"/>
      <c r="D90" s="27"/>
      <c r="E90" s="27"/>
      <c r="F90" s="27"/>
      <c r="G90" s="27"/>
      <c r="H90" s="27"/>
      <c r="I90" s="27"/>
      <c r="J90" s="27"/>
      <c r="K90" s="27"/>
      <c r="L90" s="27"/>
      <c r="M90" s="27"/>
    </row>
    <row r="91" spans="1:13">
      <c r="A91" s="26">
        <v>86</v>
      </c>
      <c r="B91" s="27"/>
      <c r="C91" s="27"/>
      <c r="D91" s="27"/>
      <c r="E91" s="27"/>
      <c r="F91" s="27"/>
      <c r="G91" s="27"/>
      <c r="H91" s="27"/>
      <c r="I91" s="27"/>
      <c r="J91" s="27"/>
      <c r="K91" s="27"/>
      <c r="L91" s="27"/>
      <c r="M91" s="27"/>
    </row>
    <row r="92" spans="1:13">
      <c r="A92" s="26">
        <v>87</v>
      </c>
      <c r="B92" s="27"/>
      <c r="C92" s="27"/>
      <c r="D92" s="27"/>
      <c r="E92" s="27"/>
      <c r="F92" s="27"/>
      <c r="G92" s="27"/>
      <c r="H92" s="27"/>
      <c r="I92" s="27"/>
      <c r="J92" s="27"/>
      <c r="K92" s="27"/>
      <c r="L92" s="27"/>
      <c r="M92" s="27"/>
    </row>
    <row r="93" spans="1:13">
      <c r="A93" s="26">
        <v>88</v>
      </c>
      <c r="B93" s="27"/>
      <c r="C93" s="27"/>
      <c r="D93" s="27"/>
      <c r="E93" s="27"/>
      <c r="F93" s="27"/>
      <c r="G93" s="27"/>
      <c r="H93" s="27"/>
      <c r="I93" s="27"/>
      <c r="J93" s="27"/>
      <c r="K93" s="27"/>
      <c r="L93" s="27"/>
      <c r="M93" s="27"/>
    </row>
    <row r="94" spans="1:13">
      <c r="A94" s="26">
        <v>89</v>
      </c>
      <c r="B94" s="27"/>
      <c r="C94" s="27"/>
      <c r="D94" s="27"/>
      <c r="E94" s="27"/>
      <c r="F94" s="27"/>
      <c r="G94" s="27"/>
      <c r="H94" s="27"/>
      <c r="I94" s="27"/>
      <c r="J94" s="27"/>
      <c r="K94" s="27"/>
      <c r="L94" s="27"/>
      <c r="M94" s="27"/>
    </row>
    <row r="95" spans="1:13">
      <c r="A95" s="26">
        <v>90</v>
      </c>
      <c r="B95" s="27"/>
      <c r="C95" s="27"/>
      <c r="D95" s="27"/>
      <c r="E95" s="27"/>
      <c r="F95" s="27"/>
      <c r="G95" s="27"/>
      <c r="H95" s="27"/>
      <c r="I95" s="27"/>
      <c r="J95" s="27"/>
      <c r="K95" s="27"/>
      <c r="L95" s="27"/>
      <c r="M95" s="27"/>
    </row>
    <row r="96" spans="1:13">
      <c r="A96" s="26">
        <v>91</v>
      </c>
      <c r="B96" s="27"/>
      <c r="C96" s="27"/>
      <c r="D96" s="27"/>
      <c r="E96" s="27"/>
      <c r="F96" s="27"/>
      <c r="G96" s="27"/>
      <c r="H96" s="27"/>
      <c r="I96" s="27"/>
      <c r="J96" s="27"/>
      <c r="K96" s="27"/>
      <c r="L96" s="27"/>
      <c r="M96" s="27"/>
    </row>
    <row r="97" spans="1:13">
      <c r="A97" s="26">
        <v>92</v>
      </c>
      <c r="B97" s="27"/>
      <c r="C97" s="27"/>
      <c r="D97" s="27"/>
      <c r="E97" s="27"/>
      <c r="F97" s="27"/>
      <c r="G97" s="27"/>
      <c r="H97" s="27"/>
      <c r="I97" s="27"/>
      <c r="J97" s="27"/>
      <c r="K97" s="27"/>
      <c r="L97" s="27"/>
      <c r="M97" s="27"/>
    </row>
    <row r="98" spans="1:13">
      <c r="A98" s="26">
        <v>93</v>
      </c>
      <c r="B98" s="27"/>
      <c r="C98" s="27"/>
      <c r="D98" s="27"/>
      <c r="E98" s="27"/>
      <c r="F98" s="27"/>
      <c r="G98" s="27"/>
      <c r="H98" s="27"/>
      <c r="I98" s="27"/>
      <c r="J98" s="27"/>
      <c r="K98" s="27"/>
      <c r="L98" s="27"/>
      <c r="M98" s="27"/>
    </row>
    <row r="99" spans="1:13">
      <c r="A99" s="26">
        <v>94</v>
      </c>
      <c r="B99" s="27"/>
      <c r="C99" s="27"/>
      <c r="D99" s="27"/>
      <c r="E99" s="27"/>
      <c r="F99" s="27"/>
      <c r="G99" s="27"/>
      <c r="H99" s="27"/>
      <c r="I99" s="27"/>
      <c r="J99" s="27"/>
      <c r="K99" s="27"/>
      <c r="L99" s="27"/>
      <c r="M99" s="27"/>
    </row>
    <row r="100" spans="1:13">
      <c r="A100" s="26">
        <v>95</v>
      </c>
      <c r="B100" s="27"/>
      <c r="C100" s="27"/>
      <c r="D100" s="27"/>
      <c r="E100" s="27"/>
      <c r="F100" s="27"/>
      <c r="G100" s="27"/>
      <c r="H100" s="27"/>
      <c r="I100" s="27"/>
      <c r="J100" s="27"/>
      <c r="K100" s="27"/>
      <c r="L100" s="27"/>
      <c r="M100" s="27"/>
    </row>
    <row r="101" spans="1:13">
      <c r="A101" s="26">
        <v>96</v>
      </c>
      <c r="B101" s="27"/>
      <c r="C101" s="27"/>
      <c r="D101" s="27"/>
      <c r="E101" s="27"/>
      <c r="F101" s="27"/>
      <c r="G101" s="27"/>
      <c r="H101" s="27"/>
      <c r="I101" s="27"/>
      <c r="J101" s="27"/>
      <c r="K101" s="27"/>
      <c r="L101" s="27"/>
      <c r="M101" s="27"/>
    </row>
    <row r="102" spans="1:13">
      <c r="A102" s="26">
        <v>97</v>
      </c>
      <c r="B102" s="27"/>
      <c r="C102" s="27"/>
      <c r="D102" s="27"/>
      <c r="E102" s="27"/>
      <c r="F102" s="27"/>
      <c r="G102" s="27"/>
      <c r="H102" s="27"/>
      <c r="I102" s="27"/>
      <c r="J102" s="27"/>
      <c r="K102" s="27"/>
      <c r="L102" s="27"/>
      <c r="M102" s="27"/>
    </row>
    <row r="103" spans="1:13">
      <c r="A103" s="26">
        <v>98</v>
      </c>
      <c r="B103" s="27"/>
      <c r="C103" s="27"/>
      <c r="D103" s="27"/>
      <c r="E103" s="27"/>
      <c r="F103" s="27"/>
      <c r="G103" s="27"/>
      <c r="H103" s="27"/>
      <c r="I103" s="27"/>
      <c r="J103" s="27"/>
      <c r="K103" s="27"/>
      <c r="L103" s="27"/>
      <c r="M103" s="27"/>
    </row>
    <row r="104" spans="1:13">
      <c r="A104" s="26">
        <v>99</v>
      </c>
      <c r="B104" s="27"/>
      <c r="C104" s="27"/>
      <c r="D104" s="27"/>
      <c r="E104" s="27"/>
      <c r="F104" s="27"/>
      <c r="G104" s="27"/>
      <c r="H104" s="27"/>
      <c r="I104" s="27"/>
      <c r="J104" s="27"/>
      <c r="K104" s="27"/>
      <c r="L104" s="27"/>
      <c r="M104" s="27"/>
    </row>
    <row r="105" spans="1:13">
      <c r="A105" s="26">
        <v>100</v>
      </c>
      <c r="B105" s="27"/>
      <c r="C105" s="27"/>
      <c r="D105" s="27"/>
      <c r="E105" s="27"/>
      <c r="F105" s="27"/>
      <c r="G105" s="27"/>
      <c r="H105" s="27"/>
      <c r="I105" s="27"/>
      <c r="J105" s="27"/>
      <c r="K105" s="27"/>
      <c r="L105" s="27"/>
      <c r="M105" s="27"/>
    </row>
  </sheetData>
  <sheetProtection formatCells="0" formatRows="0"/>
  <phoneticPr fontId="1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39997558519241921"/>
  </sheetPr>
  <dimension ref="A1:K98"/>
  <sheetViews>
    <sheetView showGridLines="0" view="pageBreakPreview" topLeftCell="A7" zoomScale="120" zoomScaleNormal="100" zoomScaleSheetLayoutView="120" workbookViewId="0">
      <selection activeCell="K2" sqref="K2"/>
    </sheetView>
  </sheetViews>
  <sheetFormatPr defaultColWidth="9" defaultRowHeight="13.8"/>
  <cols>
    <col min="1" max="2" width="2.69921875" style="1" customWidth="1"/>
    <col min="3" max="4" width="3.69921875" style="1" customWidth="1"/>
    <col min="5" max="5" width="48.3984375" style="1" customWidth="1"/>
    <col min="6" max="7" width="12.69921875" style="1" customWidth="1"/>
    <col min="8" max="8" width="16.296875" style="1" bestFit="1" customWidth="1"/>
    <col min="9" max="9" width="11.796875" style="2" customWidth="1"/>
    <col min="10" max="10" width="22.09765625" style="1" customWidth="1"/>
    <col min="11" max="16384" width="9" style="1"/>
  </cols>
  <sheetData>
    <row r="1" spans="1:11" ht="18" customHeight="1">
      <c r="I1" s="9" t="str">
        <f>'MPS(input)'!K1</f>
        <v>Monitoring Spreadsheet: JCM_TH_TVER-04-01_ver01.0</v>
      </c>
    </row>
    <row r="2" spans="1:11" ht="18" customHeight="1">
      <c r="I2" s="9" t="str">
        <f>'MPS(input)'!K2</f>
        <v>Reference Number:</v>
      </c>
    </row>
    <row r="3" spans="1:11" ht="27.75" customHeight="1">
      <c r="A3" s="151" t="s">
        <v>49</v>
      </c>
      <c r="B3" s="151"/>
      <c r="C3" s="151"/>
      <c r="D3" s="151"/>
      <c r="E3" s="151"/>
      <c r="F3" s="151"/>
      <c r="G3" s="151"/>
      <c r="H3" s="151"/>
      <c r="I3" s="151"/>
    </row>
    <row r="4" spans="1:11" ht="11.25" customHeight="1"/>
    <row r="5" spans="1:11" ht="18.75" customHeight="1">
      <c r="A5" s="42" t="s">
        <v>2</v>
      </c>
      <c r="B5" s="38"/>
      <c r="C5" s="38"/>
      <c r="D5" s="38"/>
      <c r="E5" s="37"/>
      <c r="F5" s="39" t="s">
        <v>6</v>
      </c>
      <c r="G5" s="47" t="s">
        <v>0</v>
      </c>
      <c r="H5" s="39" t="s">
        <v>1</v>
      </c>
      <c r="I5" s="40" t="s">
        <v>7</v>
      </c>
    </row>
    <row r="6" spans="1:11" ht="18.75" customHeight="1">
      <c r="A6" s="44"/>
      <c r="B6" s="143" t="s">
        <v>282</v>
      </c>
      <c r="C6" s="143"/>
      <c r="D6" s="143"/>
      <c r="E6" s="143"/>
      <c r="F6" s="29" t="s">
        <v>50</v>
      </c>
      <c r="G6" s="129" t="e">
        <f>G10-G49-G74</f>
        <v>#DIV/0!</v>
      </c>
      <c r="H6" s="91" t="s">
        <v>58</v>
      </c>
      <c r="I6" s="41" t="s">
        <v>283</v>
      </c>
    </row>
    <row r="7" spans="1:11" ht="18.75" customHeight="1">
      <c r="A7" s="42" t="s">
        <v>3</v>
      </c>
      <c r="B7" s="38"/>
      <c r="C7" s="38"/>
      <c r="D7" s="38"/>
      <c r="E7" s="37"/>
      <c r="F7" s="37"/>
      <c r="G7" s="31"/>
      <c r="H7" s="37"/>
      <c r="I7" s="39"/>
      <c r="J7" s="20"/>
      <c r="K7" s="20"/>
    </row>
    <row r="8" spans="1:11" ht="33.450000000000003" customHeight="1">
      <c r="A8" s="44"/>
      <c r="B8" s="143" t="s">
        <v>96</v>
      </c>
      <c r="C8" s="143"/>
      <c r="D8" s="143"/>
      <c r="E8" s="143"/>
      <c r="F8" s="41" t="s">
        <v>97</v>
      </c>
      <c r="G8" s="90">
        <f>F77</f>
        <v>56100</v>
      </c>
      <c r="H8" s="35" t="s">
        <v>98</v>
      </c>
      <c r="I8" s="41" t="s">
        <v>100</v>
      </c>
    </row>
    <row r="9" spans="1:11" ht="18.75" customHeight="1" thickBot="1">
      <c r="A9" s="42" t="s">
        <v>4</v>
      </c>
      <c r="B9" s="37"/>
      <c r="C9" s="38"/>
      <c r="D9" s="39"/>
      <c r="E9" s="39"/>
      <c r="F9" s="39"/>
      <c r="G9" s="42"/>
      <c r="H9" s="37"/>
      <c r="I9" s="39"/>
    </row>
    <row r="10" spans="1:11" ht="20.399999999999999" customHeight="1" thickBot="1">
      <c r="A10" s="43"/>
      <c r="B10" s="142" t="s">
        <v>285</v>
      </c>
      <c r="C10" s="143"/>
      <c r="D10" s="143"/>
      <c r="E10" s="143"/>
      <c r="F10" s="29" t="s">
        <v>51</v>
      </c>
      <c r="G10" s="112" t="e">
        <f>G12+G28+G34</f>
        <v>#DIV/0!</v>
      </c>
      <c r="H10" s="30" t="s">
        <v>58</v>
      </c>
      <c r="I10" s="41" t="s">
        <v>284</v>
      </c>
    </row>
    <row r="11" spans="1:11" ht="18.75" customHeight="1" thickBot="1">
      <c r="A11" s="43"/>
      <c r="B11" s="142" t="s">
        <v>110</v>
      </c>
      <c r="C11" s="143"/>
      <c r="D11" s="143"/>
      <c r="E11" s="143"/>
      <c r="F11" s="29"/>
      <c r="G11" s="54"/>
      <c r="H11" s="30"/>
      <c r="I11" s="78"/>
    </row>
    <row r="12" spans="1:11" ht="36" customHeight="1">
      <c r="A12" s="43"/>
      <c r="B12" s="45"/>
      <c r="C12" s="141" t="s">
        <v>111</v>
      </c>
      <c r="D12" s="141"/>
      <c r="E12" s="141"/>
      <c r="F12" s="41" t="s">
        <v>37</v>
      </c>
      <c r="G12" s="89" t="e">
        <f>G13*G14*G15</f>
        <v>#DIV/0!</v>
      </c>
      <c r="H12" s="36" t="s">
        <v>58</v>
      </c>
      <c r="I12" s="101" t="s">
        <v>112</v>
      </c>
    </row>
    <row r="13" spans="1:11" ht="40.200000000000003" customHeight="1">
      <c r="A13" s="44"/>
      <c r="B13" s="46"/>
      <c r="C13" s="147" t="s">
        <v>113</v>
      </c>
      <c r="D13" s="147"/>
      <c r="E13" s="147"/>
      <c r="F13" s="41" t="s">
        <v>37</v>
      </c>
      <c r="G13" s="91" t="e">
        <f>'MPS(input)'!E11</f>
        <v>#DIV/0!</v>
      </c>
      <c r="H13" s="74" t="s">
        <v>118</v>
      </c>
      <c r="I13" s="75" t="s">
        <v>114</v>
      </c>
    </row>
    <row r="14" spans="1:11" ht="60" customHeight="1">
      <c r="A14" s="43"/>
      <c r="B14" s="70"/>
      <c r="C14" s="141" t="s">
        <v>286</v>
      </c>
      <c r="D14" s="141"/>
      <c r="E14" s="141"/>
      <c r="F14" s="41" t="s">
        <v>37</v>
      </c>
      <c r="G14" s="113" t="e">
        <f>G18</f>
        <v>#DIV/0!</v>
      </c>
      <c r="H14" s="102" t="s">
        <v>115</v>
      </c>
      <c r="I14" s="101" t="s">
        <v>116</v>
      </c>
    </row>
    <row r="15" spans="1:11" ht="47.4" customHeight="1">
      <c r="A15" s="43"/>
      <c r="B15" s="70"/>
      <c r="C15" s="153" t="s">
        <v>287</v>
      </c>
      <c r="D15" s="154"/>
      <c r="E15" s="155"/>
      <c r="F15" s="41" t="s">
        <v>37</v>
      </c>
      <c r="G15" s="125" t="e">
        <f>'MPS(input)'!E13</f>
        <v>#DIV/0!</v>
      </c>
      <c r="H15" s="74" t="s">
        <v>117</v>
      </c>
      <c r="I15" s="101" t="s">
        <v>301</v>
      </c>
    </row>
    <row r="16" spans="1:11" ht="51.6" customHeight="1">
      <c r="C16" s="8"/>
      <c r="D16" s="8"/>
      <c r="E16" s="8"/>
      <c r="F16" s="2"/>
      <c r="G16" s="95"/>
      <c r="H16" s="96"/>
    </row>
    <row r="17" spans="1:9" ht="18.75" customHeight="1">
      <c r="A17" s="43"/>
      <c r="B17" s="144" t="s">
        <v>288</v>
      </c>
      <c r="C17" s="145"/>
      <c r="D17" s="145"/>
      <c r="E17" s="145"/>
      <c r="F17" s="145"/>
      <c r="G17" s="146"/>
      <c r="H17" s="30"/>
      <c r="I17" s="78"/>
    </row>
    <row r="18" spans="1:9" ht="36" customHeight="1">
      <c r="A18" s="43"/>
      <c r="B18" s="45"/>
      <c r="C18" s="141" t="s">
        <v>286</v>
      </c>
      <c r="D18" s="141"/>
      <c r="E18" s="141"/>
      <c r="F18" s="41" t="s">
        <v>37</v>
      </c>
      <c r="G18" s="113" t="e">
        <f>(G21*G22*G23*G24)/(G19*G20)</f>
        <v>#DIV/0!</v>
      </c>
      <c r="H18" s="102" t="s">
        <v>115</v>
      </c>
      <c r="I18" s="101" t="s">
        <v>116</v>
      </c>
    </row>
    <row r="19" spans="1:9" ht="40.200000000000003" customHeight="1">
      <c r="A19" s="44"/>
      <c r="B19" s="46"/>
      <c r="C19" s="147" t="s">
        <v>289</v>
      </c>
      <c r="D19" s="147"/>
      <c r="E19" s="147"/>
      <c r="F19" s="41" t="s">
        <v>37</v>
      </c>
      <c r="G19" s="89" t="e">
        <f>'MPS(input)'!E10</f>
        <v>#DIV/0!</v>
      </c>
      <c r="H19" s="74" t="s">
        <v>118</v>
      </c>
      <c r="I19" s="75" t="s">
        <v>248</v>
      </c>
    </row>
    <row r="20" spans="1:9" ht="60" customHeight="1">
      <c r="A20" s="43"/>
      <c r="B20" s="70"/>
      <c r="C20" s="153" t="s">
        <v>287</v>
      </c>
      <c r="D20" s="154"/>
      <c r="E20" s="155"/>
      <c r="F20" s="41" t="s">
        <v>37</v>
      </c>
      <c r="G20" s="125" t="e">
        <f>'MPS(input)'!E13</f>
        <v>#DIV/0!</v>
      </c>
      <c r="H20" s="74" t="s">
        <v>117</v>
      </c>
      <c r="I20" s="101" t="s">
        <v>301</v>
      </c>
    </row>
    <row r="21" spans="1:9" ht="47.4" customHeight="1">
      <c r="A21" s="43"/>
      <c r="B21" s="70"/>
      <c r="C21" s="71" t="s">
        <v>290</v>
      </c>
      <c r="D21" s="72"/>
      <c r="E21" s="73"/>
      <c r="F21" s="41" t="s">
        <v>37</v>
      </c>
      <c r="G21" s="125" t="e">
        <f>'MPS(input)'!E12</f>
        <v>#DIV/0!</v>
      </c>
      <c r="H21" s="74" t="s">
        <v>117</v>
      </c>
      <c r="I21" s="101" t="s">
        <v>119</v>
      </c>
    </row>
    <row r="22" spans="1:9" ht="47.4" customHeight="1">
      <c r="A22" s="43"/>
      <c r="B22" s="70"/>
      <c r="C22" s="71" t="s">
        <v>120</v>
      </c>
      <c r="D22" s="72"/>
      <c r="E22" s="73"/>
      <c r="F22" s="41" t="s">
        <v>37</v>
      </c>
      <c r="G22" s="125" t="e">
        <f>'MPS(input)'!E9</f>
        <v>#DIV/0!</v>
      </c>
      <c r="H22" s="74" t="s">
        <v>121</v>
      </c>
      <c r="I22" s="101" t="s">
        <v>291</v>
      </c>
    </row>
    <row r="23" spans="1:9" ht="47.4" customHeight="1">
      <c r="A23" s="43"/>
      <c r="B23" s="70"/>
      <c r="C23" s="71" t="s">
        <v>122</v>
      </c>
      <c r="D23" s="72"/>
      <c r="E23" s="73"/>
      <c r="F23" s="41" t="s">
        <v>37</v>
      </c>
      <c r="G23" s="125">
        <v>0</v>
      </c>
      <c r="H23" s="74" t="s">
        <v>123</v>
      </c>
      <c r="I23" s="101" t="s">
        <v>124</v>
      </c>
    </row>
    <row r="24" spans="1:9" ht="47.4" customHeight="1">
      <c r="A24" s="43"/>
      <c r="B24" s="70"/>
      <c r="C24" s="71" t="s">
        <v>152</v>
      </c>
      <c r="D24" s="72"/>
      <c r="E24" s="73"/>
      <c r="F24" s="41" t="s">
        <v>37</v>
      </c>
      <c r="G24" s="125">
        <v>56100</v>
      </c>
      <c r="H24" s="74" t="s">
        <v>98</v>
      </c>
      <c r="I24" s="101" t="s">
        <v>125</v>
      </c>
    </row>
    <row r="25" spans="1:9" ht="63.6" customHeight="1" thickBot="1">
      <c r="C25" s="8"/>
      <c r="D25" s="8"/>
      <c r="E25" s="8"/>
      <c r="F25" s="2"/>
      <c r="G25" s="95"/>
      <c r="H25" s="96"/>
    </row>
    <row r="26" spans="1:9" ht="18.75" customHeight="1" thickBot="1">
      <c r="A26" s="43"/>
      <c r="B26" s="142" t="s">
        <v>126</v>
      </c>
      <c r="C26" s="143"/>
      <c r="D26" s="143"/>
      <c r="E26" s="143"/>
      <c r="F26" s="29"/>
      <c r="G26" s="54"/>
      <c r="H26" s="30"/>
      <c r="I26" s="78"/>
    </row>
    <row r="27" spans="1:9" ht="18.75" customHeight="1">
      <c r="A27" s="43"/>
      <c r="B27" s="99"/>
      <c r="C27" s="148" t="s">
        <v>132</v>
      </c>
      <c r="D27" s="149"/>
      <c r="E27" s="150"/>
      <c r="F27" s="29"/>
      <c r="G27" s="100"/>
      <c r="H27" s="30"/>
    </row>
    <row r="28" spans="1:9" ht="36" customHeight="1">
      <c r="A28" s="43"/>
      <c r="B28" s="45"/>
      <c r="C28" s="141" t="s">
        <v>111</v>
      </c>
      <c r="D28" s="141"/>
      <c r="E28" s="141"/>
      <c r="F28" s="41" t="s">
        <v>37</v>
      </c>
      <c r="G28" s="89">
        <f>G29*G30*G31*10^-6</f>
        <v>0</v>
      </c>
      <c r="H28" s="36" t="s">
        <v>58</v>
      </c>
      <c r="I28" s="101" t="s">
        <v>112</v>
      </c>
    </row>
    <row r="29" spans="1:9" ht="40.200000000000003" customHeight="1">
      <c r="A29" s="44"/>
      <c r="B29" s="46"/>
      <c r="C29" s="147" t="s">
        <v>127</v>
      </c>
      <c r="D29" s="147"/>
      <c r="E29" s="147"/>
      <c r="F29" s="41" t="s">
        <v>37</v>
      </c>
      <c r="G29" s="89">
        <f>G41</f>
        <v>0</v>
      </c>
      <c r="H29" s="102" t="s">
        <v>138</v>
      </c>
      <c r="I29" s="101" t="s">
        <v>137</v>
      </c>
    </row>
    <row r="30" spans="1:9" ht="60" customHeight="1">
      <c r="A30" s="43"/>
      <c r="B30" s="70"/>
      <c r="C30" s="141" t="s">
        <v>128</v>
      </c>
      <c r="D30" s="141"/>
      <c r="E30" s="141"/>
      <c r="F30" s="41" t="s">
        <v>37</v>
      </c>
      <c r="G30" s="113">
        <v>0</v>
      </c>
      <c r="H30" s="102" t="s">
        <v>117</v>
      </c>
      <c r="I30" s="101" t="s">
        <v>129</v>
      </c>
    </row>
    <row r="31" spans="1:9" ht="47.4" customHeight="1">
      <c r="A31" s="43"/>
      <c r="B31" s="70"/>
      <c r="C31" s="71" t="s">
        <v>130</v>
      </c>
      <c r="D31" s="72"/>
      <c r="E31" s="73"/>
      <c r="F31" s="41" t="s">
        <v>37</v>
      </c>
      <c r="G31" s="76">
        <v>0</v>
      </c>
      <c r="H31" s="74"/>
      <c r="I31" s="101" t="s">
        <v>131</v>
      </c>
    </row>
    <row r="32" spans="1:9" ht="51.6" customHeight="1">
      <c r="C32" s="8"/>
      <c r="D32" s="8"/>
      <c r="E32" s="8"/>
      <c r="F32" s="2"/>
      <c r="G32" s="95"/>
      <c r="H32" s="96"/>
    </row>
    <row r="33" spans="1:9" ht="18.75" customHeight="1">
      <c r="A33" s="43"/>
      <c r="B33" s="99"/>
      <c r="C33" s="148" t="s">
        <v>133</v>
      </c>
      <c r="D33" s="149"/>
      <c r="E33" s="150"/>
      <c r="F33" s="29"/>
      <c r="G33" s="114"/>
      <c r="H33" s="30"/>
    </row>
    <row r="34" spans="1:9" ht="36" customHeight="1">
      <c r="A34" s="43"/>
      <c r="B34" s="45"/>
      <c r="C34" s="141" t="s">
        <v>111</v>
      </c>
      <c r="D34" s="141"/>
      <c r="E34" s="141"/>
      <c r="F34" s="41" t="s">
        <v>37</v>
      </c>
      <c r="G34" s="89" t="e">
        <f>G36*G35/G37</f>
        <v>#DIV/0!</v>
      </c>
      <c r="H34" s="36" t="s">
        <v>58</v>
      </c>
      <c r="I34" s="101" t="s">
        <v>112</v>
      </c>
    </row>
    <row r="35" spans="1:9" ht="40.200000000000003" customHeight="1">
      <c r="A35" s="44"/>
      <c r="B35" s="46"/>
      <c r="C35" s="147" t="s">
        <v>134</v>
      </c>
      <c r="D35" s="147"/>
      <c r="E35" s="147"/>
      <c r="F35" s="41" t="s">
        <v>37</v>
      </c>
      <c r="G35" s="91">
        <v>0</v>
      </c>
      <c r="H35" s="102" t="s">
        <v>136</v>
      </c>
      <c r="I35" s="75" t="s">
        <v>135</v>
      </c>
    </row>
    <row r="36" spans="1:9" ht="60" customHeight="1">
      <c r="A36" s="43"/>
      <c r="B36" s="70"/>
      <c r="C36" s="141" t="s">
        <v>127</v>
      </c>
      <c r="D36" s="141"/>
      <c r="E36" s="141"/>
      <c r="F36" s="41" t="s">
        <v>37</v>
      </c>
      <c r="G36" s="126">
        <f>G41</f>
        <v>0</v>
      </c>
      <c r="H36" s="102" t="s">
        <v>138</v>
      </c>
      <c r="I36" s="101" t="s">
        <v>137</v>
      </c>
    </row>
    <row r="37" spans="1:9" ht="47.4" customHeight="1">
      <c r="A37" s="43"/>
      <c r="B37" s="70"/>
      <c r="C37" s="71" t="s">
        <v>139</v>
      </c>
      <c r="D37" s="72"/>
      <c r="E37" s="73"/>
      <c r="F37" s="41" t="s">
        <v>37</v>
      </c>
      <c r="G37" s="125" t="e">
        <f>'MPS(input)'!E30</f>
        <v>#DIV/0!</v>
      </c>
      <c r="H37" s="74" t="s">
        <v>141</v>
      </c>
      <c r="I37" s="101" t="s">
        <v>140</v>
      </c>
    </row>
    <row r="38" spans="1:9" ht="47.4" customHeight="1">
      <c r="A38" s="43"/>
      <c r="B38" s="70"/>
      <c r="C38" s="71" t="s">
        <v>142</v>
      </c>
      <c r="D38" s="72"/>
      <c r="E38" s="73"/>
      <c r="F38" s="41" t="s">
        <v>37</v>
      </c>
      <c r="G38" s="76"/>
      <c r="H38" s="74"/>
      <c r="I38" s="101" t="s">
        <v>143</v>
      </c>
    </row>
    <row r="39" spans="1:9" ht="51.6" customHeight="1">
      <c r="C39" s="8"/>
      <c r="D39" s="8"/>
      <c r="E39" s="8"/>
      <c r="F39" s="2"/>
      <c r="G39" s="95"/>
      <c r="H39" s="96"/>
    </row>
    <row r="40" spans="1:9" ht="18.75" customHeight="1">
      <c r="A40" s="43"/>
      <c r="B40" s="99"/>
      <c r="C40" s="148" t="s">
        <v>145</v>
      </c>
      <c r="D40" s="149"/>
      <c r="E40" s="150"/>
      <c r="F40" s="29"/>
      <c r="G40" s="114"/>
      <c r="H40" s="30"/>
    </row>
    <row r="41" spans="1:9" ht="36" customHeight="1">
      <c r="A41" s="43"/>
      <c r="B41" s="45"/>
      <c r="C41" s="141" t="s">
        <v>144</v>
      </c>
      <c r="D41" s="141"/>
      <c r="E41" s="141"/>
      <c r="F41" s="41" t="s">
        <v>37</v>
      </c>
      <c r="G41" s="89">
        <f>G42*G43*G44*G45</f>
        <v>0</v>
      </c>
      <c r="H41" s="36" t="s">
        <v>138</v>
      </c>
      <c r="I41" s="101" t="s">
        <v>137</v>
      </c>
    </row>
    <row r="42" spans="1:9" ht="40.200000000000003" customHeight="1">
      <c r="A42" s="44"/>
      <c r="B42" s="46"/>
      <c r="C42" s="147" t="s">
        <v>147</v>
      </c>
      <c r="D42" s="147"/>
      <c r="E42" s="147"/>
      <c r="F42" s="41" t="s">
        <v>37</v>
      </c>
      <c r="G42" s="89">
        <v>0</v>
      </c>
      <c r="H42" s="102" t="s">
        <v>121</v>
      </c>
      <c r="I42" s="75" t="s">
        <v>148</v>
      </c>
    </row>
    <row r="43" spans="1:9" ht="60" customHeight="1">
      <c r="A43" s="43"/>
      <c r="B43" s="70"/>
      <c r="C43" s="141" t="s">
        <v>149</v>
      </c>
      <c r="D43" s="141"/>
      <c r="E43" s="141"/>
      <c r="F43" s="41" t="s">
        <v>37</v>
      </c>
      <c r="G43" s="69">
        <v>0</v>
      </c>
      <c r="H43" s="102" t="s">
        <v>150</v>
      </c>
      <c r="I43" s="101" t="s">
        <v>151</v>
      </c>
    </row>
    <row r="44" spans="1:9" ht="47.4" customHeight="1">
      <c r="A44" s="43"/>
      <c r="B44" s="70"/>
      <c r="C44" s="71" t="s">
        <v>152</v>
      </c>
      <c r="D44" s="72"/>
      <c r="E44" s="73"/>
      <c r="F44" s="41" t="s">
        <v>37</v>
      </c>
      <c r="G44" s="76">
        <v>56100</v>
      </c>
      <c r="H44" s="74" t="s">
        <v>98</v>
      </c>
      <c r="I44" s="101" t="s">
        <v>125</v>
      </c>
    </row>
    <row r="45" spans="1:9" ht="47.4" customHeight="1">
      <c r="A45" s="43"/>
      <c r="B45" s="70"/>
      <c r="C45" s="71" t="s">
        <v>153</v>
      </c>
      <c r="D45" s="72"/>
      <c r="E45" s="73"/>
      <c r="F45" s="41" t="s">
        <v>37</v>
      </c>
      <c r="G45" s="103">
        <v>0</v>
      </c>
      <c r="H45" s="74"/>
      <c r="I45" s="101" t="s">
        <v>154</v>
      </c>
    </row>
    <row r="46" spans="1:9" ht="47.4" customHeight="1">
      <c r="A46" s="43"/>
      <c r="B46" s="70"/>
      <c r="C46" s="71" t="s">
        <v>155</v>
      </c>
      <c r="D46" s="72"/>
      <c r="E46" s="73"/>
      <c r="F46" s="41" t="s">
        <v>37</v>
      </c>
      <c r="G46" s="103"/>
      <c r="H46" s="74"/>
      <c r="I46" s="101" t="s">
        <v>156</v>
      </c>
    </row>
    <row r="47" spans="1:9" ht="51.6" customHeight="1">
      <c r="C47" s="8"/>
      <c r="D47" s="8"/>
      <c r="E47" s="8"/>
      <c r="F47" s="2"/>
      <c r="G47" s="95"/>
      <c r="H47" s="96"/>
    </row>
    <row r="48" spans="1:9" ht="18.75" customHeight="1" thickBot="1">
      <c r="A48" s="42" t="s">
        <v>5</v>
      </c>
      <c r="B48" s="38"/>
      <c r="C48" s="44"/>
      <c r="D48" s="44"/>
      <c r="E48" s="37"/>
      <c r="F48" s="39"/>
      <c r="G48" s="42"/>
      <c r="H48" s="37"/>
      <c r="I48" s="39"/>
    </row>
    <row r="49" spans="1:10" ht="18.75" customHeight="1" thickBot="1">
      <c r="A49" s="44"/>
      <c r="B49" s="143" t="s">
        <v>292</v>
      </c>
      <c r="C49" s="143"/>
      <c r="D49" s="143"/>
      <c r="E49" s="143"/>
      <c r="F49" s="29"/>
      <c r="G49" s="112" t="e">
        <f>G51+G57+G58</f>
        <v>#DIV/0!</v>
      </c>
      <c r="H49" s="30" t="s">
        <v>58</v>
      </c>
      <c r="I49" s="93" t="s">
        <v>159</v>
      </c>
    </row>
    <row r="50" spans="1:10" ht="24.6" customHeight="1" thickBot="1">
      <c r="A50" s="43"/>
      <c r="B50" s="142" t="s">
        <v>157</v>
      </c>
      <c r="C50" s="143"/>
      <c r="D50" s="143"/>
      <c r="E50" s="143"/>
      <c r="F50" s="29"/>
      <c r="G50" s="54"/>
      <c r="H50" s="30"/>
      <c r="I50" s="78"/>
    </row>
    <row r="51" spans="1:10" ht="42" customHeight="1">
      <c r="B51" s="8"/>
      <c r="C51" s="141" t="s">
        <v>293</v>
      </c>
      <c r="D51" s="141"/>
      <c r="E51" s="141"/>
      <c r="F51" s="41" t="s">
        <v>37</v>
      </c>
      <c r="G51" s="32" t="e">
        <f>G52*G53</f>
        <v>#DIV/0!</v>
      </c>
      <c r="H51" s="98" t="s">
        <v>75</v>
      </c>
      <c r="I51" s="93" t="s">
        <v>159</v>
      </c>
    </row>
    <row r="52" spans="1:10" ht="42" customHeight="1">
      <c r="B52" s="8"/>
      <c r="C52" s="141" t="s">
        <v>160</v>
      </c>
      <c r="D52" s="141"/>
      <c r="E52" s="141"/>
      <c r="F52" s="41" t="s">
        <v>37</v>
      </c>
      <c r="G52" s="32" t="e">
        <f>'MPS(input)'!E26</f>
        <v>#DIV/0!</v>
      </c>
      <c r="H52" s="36" t="s">
        <v>80</v>
      </c>
      <c r="I52" s="2" t="s">
        <v>161</v>
      </c>
    </row>
    <row r="53" spans="1:10" ht="40.950000000000003" customHeight="1">
      <c r="C53" s="141" t="s">
        <v>102</v>
      </c>
      <c r="D53" s="141"/>
      <c r="E53" s="141"/>
      <c r="F53" s="41" t="s">
        <v>37</v>
      </c>
      <c r="G53" s="77" t="e">
        <f>'MPS(input)'!E27</f>
        <v>#DIV/0!</v>
      </c>
      <c r="H53" s="74" t="s">
        <v>59</v>
      </c>
      <c r="I53" s="116" t="s">
        <v>162</v>
      </c>
    </row>
    <row r="54" spans="1:10" ht="40.950000000000003" customHeight="1">
      <c r="C54" s="8"/>
      <c r="D54" s="8"/>
      <c r="E54" s="8"/>
      <c r="F54" s="2"/>
      <c r="G54" s="95"/>
      <c r="H54" s="96"/>
    </row>
    <row r="55" spans="1:10" ht="24" customHeight="1" thickBot="1">
      <c r="C55" s="8"/>
      <c r="D55" s="8"/>
      <c r="E55" s="8"/>
      <c r="F55" s="2"/>
      <c r="G55" s="95"/>
      <c r="H55" s="96"/>
    </row>
    <row r="56" spans="1:10" ht="24.6" customHeight="1" thickBot="1">
      <c r="A56" s="43"/>
      <c r="B56" s="142" t="s">
        <v>163</v>
      </c>
      <c r="C56" s="143"/>
      <c r="D56" s="143"/>
      <c r="E56" s="143"/>
      <c r="F56" s="29"/>
      <c r="G56" s="54"/>
      <c r="H56" s="30"/>
      <c r="I56" s="78"/>
    </row>
    <row r="57" spans="1:10" ht="42" customHeight="1">
      <c r="B57" s="8"/>
      <c r="C57" s="141" t="s">
        <v>158</v>
      </c>
      <c r="D57" s="141"/>
      <c r="E57" s="141"/>
      <c r="F57" s="41" t="s">
        <v>37</v>
      </c>
      <c r="G57" s="32" t="e">
        <f>G60*(G59/G61)</f>
        <v>#DIV/0!</v>
      </c>
      <c r="H57" s="98" t="s">
        <v>75</v>
      </c>
      <c r="I57" s="93" t="s">
        <v>159</v>
      </c>
      <c r="J57" s="115" t="s">
        <v>249</v>
      </c>
    </row>
    <row r="58" spans="1:10" ht="42" customHeight="1">
      <c r="B58" s="8"/>
      <c r="C58" s="141" t="s">
        <v>158</v>
      </c>
      <c r="D58" s="141"/>
      <c r="E58" s="141"/>
      <c r="F58" s="41" t="s">
        <v>37</v>
      </c>
      <c r="G58" s="32" t="e">
        <f>G60*G62*G63</f>
        <v>#DIV/0!</v>
      </c>
      <c r="H58" s="98" t="s">
        <v>75</v>
      </c>
      <c r="I58" s="93" t="s">
        <v>159</v>
      </c>
      <c r="J58" s="115" t="s">
        <v>250</v>
      </c>
    </row>
    <row r="59" spans="1:10" ht="42" customHeight="1">
      <c r="B59" s="8"/>
      <c r="C59" s="141" t="s">
        <v>164</v>
      </c>
      <c r="D59" s="141"/>
      <c r="E59" s="141"/>
      <c r="F59" s="41" t="s">
        <v>37</v>
      </c>
      <c r="G59" s="32" t="e">
        <f>'MPS(input)'!E32</f>
        <v>#DIV/0!</v>
      </c>
      <c r="H59" s="36" t="s">
        <v>136</v>
      </c>
      <c r="I59" s="2" t="s">
        <v>135</v>
      </c>
    </row>
    <row r="60" spans="1:10" ht="40.950000000000003" customHeight="1">
      <c r="C60" s="141" t="s">
        <v>165</v>
      </c>
      <c r="D60" s="141"/>
      <c r="E60" s="141"/>
      <c r="F60" s="41" t="s">
        <v>37</v>
      </c>
      <c r="G60" s="77" t="e">
        <f>G68</f>
        <v>#DIV/0!</v>
      </c>
      <c r="H60" s="74" t="s">
        <v>138</v>
      </c>
      <c r="I60" s="93" t="s">
        <v>166</v>
      </c>
    </row>
    <row r="61" spans="1:10" ht="42" customHeight="1">
      <c r="B61" s="8"/>
      <c r="C61" s="141" t="s">
        <v>167</v>
      </c>
      <c r="D61" s="141"/>
      <c r="E61" s="141"/>
      <c r="F61" s="41" t="s">
        <v>37</v>
      </c>
      <c r="G61" s="32" t="e">
        <f>'MPS(input)'!E30</f>
        <v>#DIV/0!</v>
      </c>
      <c r="H61" s="98" t="s">
        <v>141</v>
      </c>
      <c r="I61" s="93" t="s">
        <v>168</v>
      </c>
      <c r="J61" s="2"/>
    </row>
    <row r="62" spans="1:10" ht="42" customHeight="1">
      <c r="B62" s="8"/>
      <c r="C62" s="141" t="s">
        <v>169</v>
      </c>
      <c r="D62" s="141"/>
      <c r="E62" s="141"/>
      <c r="F62" s="41" t="s">
        <v>37</v>
      </c>
      <c r="G62" s="32" t="e">
        <f>'MPS(input)'!E28</f>
        <v>#DIV/0!</v>
      </c>
      <c r="H62" s="36" t="s">
        <v>117</v>
      </c>
      <c r="I62" s="2" t="s">
        <v>170</v>
      </c>
    </row>
    <row r="63" spans="1:10" ht="40.950000000000003" customHeight="1">
      <c r="C63" s="141" t="s">
        <v>130</v>
      </c>
      <c r="D63" s="141"/>
      <c r="E63" s="141"/>
      <c r="F63" s="41" t="s">
        <v>37</v>
      </c>
      <c r="G63" s="77" t="e">
        <f>'MPS(input)'!E31</f>
        <v>#DIV/0!</v>
      </c>
      <c r="H63" s="74" t="s">
        <v>138</v>
      </c>
      <c r="I63" s="93" t="s">
        <v>171</v>
      </c>
    </row>
    <row r="64" spans="1:10" ht="40.950000000000003" customHeight="1">
      <c r="C64" s="141" t="s">
        <v>172</v>
      </c>
      <c r="D64" s="141"/>
      <c r="E64" s="141"/>
      <c r="F64" s="41" t="s">
        <v>37</v>
      </c>
      <c r="G64" s="77">
        <v>0</v>
      </c>
      <c r="H64" s="74"/>
      <c r="I64" s="93" t="s">
        <v>143</v>
      </c>
    </row>
    <row r="65" spans="1:10" ht="40.950000000000003" customHeight="1">
      <c r="C65" s="8"/>
      <c r="D65" s="8"/>
      <c r="E65" s="8"/>
      <c r="F65" s="2"/>
      <c r="G65" s="95"/>
      <c r="H65" s="96"/>
    </row>
    <row r="66" spans="1:10" ht="54" customHeight="1">
      <c r="C66" s="8"/>
      <c r="D66" s="8"/>
      <c r="E66" s="8"/>
      <c r="F66" s="2"/>
      <c r="G66" s="95"/>
      <c r="H66" s="96"/>
    </row>
    <row r="67" spans="1:10" ht="32.4" customHeight="1">
      <c r="A67" s="43"/>
      <c r="B67" s="99"/>
      <c r="C67" s="152" t="s">
        <v>173</v>
      </c>
      <c r="D67" s="149"/>
      <c r="E67" s="150"/>
      <c r="F67" s="29"/>
      <c r="G67" s="100"/>
      <c r="H67" s="30"/>
    </row>
    <row r="68" spans="1:10" ht="36" customHeight="1">
      <c r="A68" s="43"/>
      <c r="B68" s="45"/>
      <c r="C68" s="141" t="s">
        <v>173</v>
      </c>
      <c r="D68" s="141"/>
      <c r="E68" s="141"/>
      <c r="F68" s="41" t="s">
        <v>37</v>
      </c>
      <c r="G68" s="89" t="e">
        <f>G69*G70/(1-G71)*10^-3</f>
        <v>#DIV/0!</v>
      </c>
      <c r="H68" s="36" t="s">
        <v>146</v>
      </c>
      <c r="I68" s="101" t="s">
        <v>174</v>
      </c>
    </row>
    <row r="69" spans="1:10" ht="40.200000000000003" customHeight="1">
      <c r="A69" s="44"/>
      <c r="B69" s="46"/>
      <c r="C69" s="147" t="s">
        <v>175</v>
      </c>
      <c r="D69" s="147"/>
      <c r="E69" s="147"/>
      <c r="F69" s="41" t="s">
        <v>37</v>
      </c>
      <c r="G69" s="89" t="e">
        <f>'MPS(input)'!E30</f>
        <v>#DIV/0!</v>
      </c>
      <c r="H69" s="102" t="s">
        <v>141</v>
      </c>
      <c r="I69" s="75" t="s">
        <v>176</v>
      </c>
    </row>
    <row r="70" spans="1:10" ht="60" customHeight="1">
      <c r="A70" s="43"/>
      <c r="B70" s="70"/>
      <c r="C70" s="141" t="s">
        <v>177</v>
      </c>
      <c r="D70" s="141"/>
      <c r="E70" s="141"/>
      <c r="F70" s="41" t="s">
        <v>37</v>
      </c>
      <c r="G70" s="69" t="e">
        <f>'MPS(input)'!E27</f>
        <v>#DIV/0!</v>
      </c>
      <c r="H70" s="102" t="s">
        <v>178</v>
      </c>
      <c r="I70" s="101" t="s">
        <v>179</v>
      </c>
    </row>
    <row r="71" spans="1:10" ht="47.4" customHeight="1">
      <c r="A71" s="43"/>
      <c r="B71" s="70"/>
      <c r="C71" s="153" t="s">
        <v>306</v>
      </c>
      <c r="D71" s="154"/>
      <c r="E71" s="155"/>
      <c r="F71" s="41" t="s">
        <v>37</v>
      </c>
      <c r="G71" s="76" t="e">
        <f>'MPS(input)'!E29</f>
        <v>#DIV/0!</v>
      </c>
      <c r="H71" s="130" t="s">
        <v>188</v>
      </c>
      <c r="I71" s="101" t="s">
        <v>251</v>
      </c>
    </row>
    <row r="72" spans="1:10" ht="51.6" customHeight="1">
      <c r="C72" s="8"/>
      <c r="D72" s="8"/>
      <c r="E72" s="8"/>
      <c r="F72" s="2"/>
      <c r="G72" s="95"/>
      <c r="H72" s="96"/>
    </row>
    <row r="73" spans="1:10" ht="18.75" customHeight="1">
      <c r="A73" s="42" t="s">
        <v>103</v>
      </c>
      <c r="B73" s="38"/>
      <c r="C73" s="44"/>
      <c r="D73" s="44"/>
      <c r="E73" s="37"/>
      <c r="F73" s="47"/>
      <c r="G73" s="42"/>
      <c r="H73" s="42"/>
      <c r="I73" s="47"/>
    </row>
    <row r="74" spans="1:10" ht="36.6" customHeight="1">
      <c r="A74" s="44"/>
      <c r="B74" s="143" t="s">
        <v>104</v>
      </c>
      <c r="C74" s="143"/>
      <c r="D74" s="143"/>
      <c r="E74" s="158"/>
      <c r="F74" s="41" t="s">
        <v>37</v>
      </c>
      <c r="G74" s="94">
        <v>0</v>
      </c>
      <c r="H74" s="92" t="s">
        <v>75</v>
      </c>
      <c r="I74" s="97" t="s">
        <v>105</v>
      </c>
      <c r="J74" s="127"/>
    </row>
    <row r="75" spans="1:10" ht="36.6" customHeight="1">
      <c r="A75" s="156" t="s">
        <v>304</v>
      </c>
      <c r="B75" s="156"/>
      <c r="C75" s="157" t="s">
        <v>303</v>
      </c>
      <c r="D75" s="157"/>
      <c r="E75" s="157"/>
      <c r="F75" s="2"/>
      <c r="G75" s="95"/>
      <c r="H75" s="96"/>
      <c r="I75" s="128"/>
      <c r="J75" s="127"/>
    </row>
    <row r="76" spans="1:10" ht="21.75" customHeight="1">
      <c r="E76" s="1" t="s">
        <v>8</v>
      </c>
    </row>
    <row r="77" spans="1:10" ht="36" customHeight="1">
      <c r="E77" s="28" t="s">
        <v>77</v>
      </c>
      <c r="F77" s="88">
        <v>56100</v>
      </c>
      <c r="G77" s="14" t="s">
        <v>99</v>
      </c>
      <c r="H77" s="2"/>
    </row>
    <row r="78" spans="1:10" s="2" customFormat="1">
      <c r="E78" s="1"/>
      <c r="F78" s="1"/>
      <c r="G78" s="1"/>
      <c r="H78" s="1"/>
    </row>
    <row r="81" spans="1:9">
      <c r="I81" s="9">
        <f>'MPS(input)'!K42</f>
        <v>0</v>
      </c>
    </row>
    <row r="82" spans="1:9">
      <c r="I82" s="9">
        <f>'MPS(input)'!K43</f>
        <v>0</v>
      </c>
    </row>
    <row r="83" spans="1:9" ht="15.6">
      <c r="A83" s="151" t="s">
        <v>49</v>
      </c>
      <c r="B83" s="151"/>
      <c r="C83" s="151"/>
      <c r="D83" s="151"/>
      <c r="E83" s="151"/>
      <c r="F83" s="151"/>
      <c r="G83" s="151"/>
      <c r="H83" s="151"/>
      <c r="I83" s="151"/>
    </row>
    <row r="85" spans="1:9" ht="14.4" thickBot="1">
      <c r="A85" s="42" t="s">
        <v>2</v>
      </c>
      <c r="B85" s="38"/>
      <c r="C85" s="38"/>
      <c r="D85" s="38"/>
      <c r="E85" s="37"/>
      <c r="F85" s="39" t="s">
        <v>6</v>
      </c>
      <c r="G85" s="47" t="s">
        <v>0</v>
      </c>
      <c r="H85" s="39" t="s">
        <v>1</v>
      </c>
      <c r="I85" s="40" t="s">
        <v>7</v>
      </c>
    </row>
    <row r="86" spans="1:9" ht="16.8" thickBot="1">
      <c r="A86" s="44"/>
      <c r="B86" s="143" t="s">
        <v>38</v>
      </c>
      <c r="C86" s="143"/>
      <c r="D86" s="143"/>
      <c r="E86" s="143"/>
      <c r="F86" s="29" t="s">
        <v>50</v>
      </c>
      <c r="G86" s="54">
        <f>G90-G94</f>
        <v>0</v>
      </c>
      <c r="H86" s="30" t="s">
        <v>58</v>
      </c>
      <c r="I86" s="41" t="s">
        <v>39</v>
      </c>
    </row>
    <row r="87" spans="1:9">
      <c r="A87" s="42" t="s">
        <v>3</v>
      </c>
      <c r="B87" s="38"/>
      <c r="C87" s="38"/>
      <c r="D87" s="38"/>
      <c r="E87" s="37"/>
      <c r="F87" s="37"/>
      <c r="G87" s="31"/>
      <c r="H87" s="37"/>
      <c r="I87" s="39"/>
    </row>
    <row r="88" spans="1:9" ht="16.2">
      <c r="A88" s="44"/>
      <c r="B88" s="143" t="s">
        <v>53</v>
      </c>
      <c r="C88" s="143"/>
      <c r="D88" s="143"/>
      <c r="E88" s="143"/>
      <c r="F88" s="41" t="s">
        <v>37</v>
      </c>
      <c r="G88" s="52">
        <f>F97</f>
        <v>0.30499999999999999</v>
      </c>
      <c r="H88" s="35" t="s">
        <v>59</v>
      </c>
      <c r="I88" s="41" t="s">
        <v>40</v>
      </c>
    </row>
    <row r="89" spans="1:9" ht="14.4" thickBot="1">
      <c r="A89" s="42" t="s">
        <v>4</v>
      </c>
      <c r="B89" s="37"/>
      <c r="C89" s="38"/>
      <c r="D89" s="39"/>
      <c r="E89" s="39"/>
      <c r="F89" s="39"/>
      <c r="G89" s="42"/>
      <c r="H89" s="37"/>
      <c r="I89" s="39"/>
    </row>
    <row r="90" spans="1:9" ht="16.8" thickBot="1">
      <c r="A90" s="43"/>
      <c r="B90" s="142" t="s">
        <v>41</v>
      </c>
      <c r="C90" s="143"/>
      <c r="D90" s="143"/>
      <c r="E90" s="143"/>
      <c r="F90" s="29" t="s">
        <v>50</v>
      </c>
      <c r="G90" s="54">
        <f>G91*G92</f>
        <v>0</v>
      </c>
      <c r="H90" s="30" t="s">
        <v>58</v>
      </c>
      <c r="I90" s="41" t="s">
        <v>42</v>
      </c>
    </row>
    <row r="91" spans="1:9" ht="26.4" customHeight="1">
      <c r="A91" s="43"/>
      <c r="B91" s="45"/>
      <c r="C91" s="141" t="s">
        <v>43</v>
      </c>
      <c r="D91" s="141"/>
      <c r="E91" s="141"/>
      <c r="F91" s="41" t="s">
        <v>37</v>
      </c>
      <c r="G91" s="53">
        <f>'MPS(input)'!E49</f>
        <v>0</v>
      </c>
      <c r="H91" s="34" t="s">
        <v>36</v>
      </c>
      <c r="I91" s="41" t="s">
        <v>44</v>
      </c>
    </row>
    <row r="92" spans="1:9" ht="16.2">
      <c r="A92" s="44"/>
      <c r="B92" s="46"/>
      <c r="C92" s="141" t="s">
        <v>53</v>
      </c>
      <c r="D92" s="141"/>
      <c r="E92" s="141"/>
      <c r="F92" s="41" t="s">
        <v>37</v>
      </c>
      <c r="G92" s="32">
        <f>F97</f>
        <v>0.30499999999999999</v>
      </c>
      <c r="H92" s="36" t="s">
        <v>59</v>
      </c>
      <c r="I92" s="13" t="s">
        <v>40</v>
      </c>
    </row>
    <row r="93" spans="1:9" ht="14.4" thickBot="1">
      <c r="A93" s="42" t="s">
        <v>5</v>
      </c>
      <c r="B93" s="38"/>
      <c r="C93" s="38"/>
      <c r="D93" s="38"/>
      <c r="E93" s="37"/>
      <c r="F93" s="39"/>
      <c r="G93" s="42"/>
      <c r="H93" s="37"/>
      <c r="I93" s="39"/>
    </row>
    <row r="94" spans="1:9" ht="16.8" thickBot="1">
      <c r="A94" s="44"/>
      <c r="B94" s="143" t="s">
        <v>45</v>
      </c>
      <c r="C94" s="143"/>
      <c r="D94" s="143"/>
      <c r="E94" s="143"/>
      <c r="F94" s="29" t="s">
        <v>50</v>
      </c>
      <c r="G94" s="54">
        <v>0</v>
      </c>
      <c r="H94" s="30" t="s">
        <v>58</v>
      </c>
      <c r="I94" s="41" t="s">
        <v>46</v>
      </c>
    </row>
    <row r="95" spans="1:9">
      <c r="F95" s="5"/>
      <c r="G95" s="4"/>
      <c r="H95" s="4"/>
    </row>
    <row r="96" spans="1:9">
      <c r="E96" s="1" t="s">
        <v>8</v>
      </c>
    </row>
    <row r="97" spans="1:8" ht="30">
      <c r="E97" s="28" t="s">
        <v>53</v>
      </c>
      <c r="F97" s="55">
        <v>0.30499999999999999</v>
      </c>
      <c r="G97" s="14" t="s">
        <v>59</v>
      </c>
      <c r="H97" s="2"/>
    </row>
    <row r="98" spans="1:8">
      <c r="A98" s="2"/>
      <c r="B98" s="2"/>
      <c r="C98" s="2"/>
      <c r="D98" s="2"/>
    </row>
  </sheetData>
  <mergeCells count="55">
    <mergeCell ref="C57:E57"/>
    <mergeCell ref="C58:E58"/>
    <mergeCell ref="C59:E59"/>
    <mergeCell ref="A75:B75"/>
    <mergeCell ref="C75:E75"/>
    <mergeCell ref="B74:E74"/>
    <mergeCell ref="C60:E60"/>
    <mergeCell ref="C71:E71"/>
    <mergeCell ref="C29:E29"/>
    <mergeCell ref="B56:E56"/>
    <mergeCell ref="C34:E34"/>
    <mergeCell ref="C35:E35"/>
    <mergeCell ref="C36:E36"/>
    <mergeCell ref="C40:E40"/>
    <mergeCell ref="C41:E41"/>
    <mergeCell ref="C53:E53"/>
    <mergeCell ref="B94:E94"/>
    <mergeCell ref="A83:I83"/>
    <mergeCell ref="B86:E86"/>
    <mergeCell ref="B88:E88"/>
    <mergeCell ref="B90:E90"/>
    <mergeCell ref="C91:E91"/>
    <mergeCell ref="C92:E92"/>
    <mergeCell ref="A3:I3"/>
    <mergeCell ref="B6:E6"/>
    <mergeCell ref="B8:E8"/>
    <mergeCell ref="B10:E10"/>
    <mergeCell ref="C70:E70"/>
    <mergeCell ref="C61:E61"/>
    <mergeCell ref="C62:E62"/>
    <mergeCell ref="C64:E64"/>
    <mergeCell ref="C67:E67"/>
    <mergeCell ref="C68:E68"/>
    <mergeCell ref="C69:E69"/>
    <mergeCell ref="C63:E63"/>
    <mergeCell ref="C15:E15"/>
    <mergeCell ref="C18:E18"/>
    <mergeCell ref="C19:E19"/>
    <mergeCell ref="C20:E20"/>
    <mergeCell ref="C14:E14"/>
    <mergeCell ref="B11:E11"/>
    <mergeCell ref="B17:G17"/>
    <mergeCell ref="B26:E26"/>
    <mergeCell ref="C52:E52"/>
    <mergeCell ref="C12:E12"/>
    <mergeCell ref="C13:E13"/>
    <mergeCell ref="B49:E49"/>
    <mergeCell ref="C51:E51"/>
    <mergeCell ref="B50:E50"/>
    <mergeCell ref="C30:E30"/>
    <mergeCell ref="C27:E27"/>
    <mergeCell ref="C33:E33"/>
    <mergeCell ref="C42:E42"/>
    <mergeCell ref="C43:E43"/>
    <mergeCell ref="C28:E28"/>
  </mergeCells>
  <phoneticPr fontId="2"/>
  <pageMargins left="0.70866141732283472" right="0.70866141732283472" top="0.74803149606299213" bottom="0.74803149606299213" header="0.31496062992125984" footer="0.31496062992125984"/>
  <pageSetup paperSize="9" scale="71" fitToHeight="2" orientation="portrait" r:id="rId1"/>
  <rowBreaks count="1" manualBreakCount="1">
    <brk id="52" max="8"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39997558519241921"/>
  </sheetPr>
  <dimension ref="A1:C12"/>
  <sheetViews>
    <sheetView view="pageBreakPreview" topLeftCell="A5" zoomScale="90" zoomScaleNormal="80" zoomScaleSheetLayoutView="90" workbookViewId="0">
      <selection activeCell="C8" sqref="C8"/>
    </sheetView>
  </sheetViews>
  <sheetFormatPr defaultColWidth="9" defaultRowHeight="13.8"/>
  <cols>
    <col min="1" max="1" width="3.69921875" customWidth="1"/>
    <col min="2" max="2" width="36.296875" customWidth="1"/>
    <col min="3" max="3" width="49.19921875" customWidth="1"/>
  </cols>
  <sheetData>
    <row r="1" spans="1:3" ht="18" customHeight="1">
      <c r="C1" s="50" t="str">
        <f>'MPS(input)'!K1</f>
        <v>Monitoring Spreadsheet: JCM_TH_TVER-04-01_ver01.0</v>
      </c>
    </row>
    <row r="2" spans="1:3" ht="18" customHeight="1">
      <c r="C2" s="50" t="str">
        <f>'MPS(input)'!K2</f>
        <v>Reference Number:</v>
      </c>
    </row>
    <row r="3" spans="1:3" ht="24.75" customHeight="1">
      <c r="A3" s="159" t="s">
        <v>54</v>
      </c>
      <c r="B3" s="159"/>
      <c r="C3" s="159"/>
    </row>
    <row r="5" spans="1:3" ht="21" customHeight="1">
      <c r="B5" s="49" t="s">
        <v>55</v>
      </c>
      <c r="C5" s="49" t="s">
        <v>56</v>
      </c>
    </row>
    <row r="6" spans="1:3" ht="54.75" customHeight="1">
      <c r="B6" s="48"/>
      <c r="C6" s="48"/>
    </row>
    <row r="7" spans="1:3" ht="54.75" customHeight="1">
      <c r="B7" s="48"/>
      <c r="C7" s="48"/>
    </row>
    <row r="8" spans="1:3" ht="54.75" customHeight="1">
      <c r="B8" s="48"/>
      <c r="C8" s="48"/>
    </row>
    <row r="9" spans="1:3" ht="54.75" customHeight="1">
      <c r="B9" s="48"/>
      <c r="C9" s="48"/>
    </row>
    <row r="10" spans="1:3" ht="54.75" customHeight="1">
      <c r="B10" s="48"/>
      <c r="C10" s="48"/>
    </row>
    <row r="11" spans="1:3" ht="54.75" customHeight="1">
      <c r="B11" s="48"/>
      <c r="C11" s="48"/>
    </row>
    <row r="12" spans="1:3" ht="54.75" customHeight="1">
      <c r="B12" s="48"/>
      <c r="C12" s="48"/>
    </row>
  </sheetData>
  <sheetProtection formatCells="0" formatRows="0" insertRows="0"/>
  <mergeCells count="1">
    <mergeCell ref="A3:C3"/>
  </mergeCells>
  <phoneticPr fontId="11"/>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92DB90-D6D7-4CDA-BB85-C936592710CE}">
  <sheetPr>
    <tabColor theme="9" tint="-0.249977111117893"/>
    <pageSetUpPr fitToPage="1"/>
  </sheetPr>
  <dimension ref="A1:K56"/>
  <sheetViews>
    <sheetView showGridLines="0" tabSelected="1" view="pageBreakPreview" topLeftCell="A37" zoomScaleNormal="60" zoomScaleSheetLayoutView="100" workbookViewId="0">
      <selection activeCell="D47" sqref="D47"/>
    </sheetView>
  </sheetViews>
  <sheetFormatPr defaultColWidth="9" defaultRowHeight="13.8"/>
  <cols>
    <col min="1" max="1" width="2.69921875" style="1" customWidth="1"/>
    <col min="2" max="2" width="12.796875" style="1" customWidth="1"/>
    <col min="3" max="3" width="12.296875" style="1" customWidth="1"/>
    <col min="4" max="4" width="28.19921875" style="1" customWidth="1"/>
    <col min="5" max="5" width="12.59765625" style="1" bestFit="1" customWidth="1"/>
    <col min="6" max="6" width="11.796875" style="1" customWidth="1"/>
    <col min="7" max="7" width="11.69921875" style="1" customWidth="1"/>
    <col min="8" max="8" width="36.296875" style="1" customWidth="1"/>
    <col min="9" max="9" width="63.19921875" style="1" customWidth="1"/>
    <col min="10" max="10" width="12.69921875" style="1" customWidth="1"/>
    <col min="11" max="11" width="11.69921875" style="1" customWidth="1"/>
    <col min="12" max="16384" width="9" style="1"/>
  </cols>
  <sheetData>
    <row r="1" spans="1:11" ht="18" customHeight="1">
      <c r="K1" s="9" t="str">
        <f>'MPS(calc_process)'!I1</f>
        <v>Monitoring Spreadsheet: JCM_TH_TVER-04-01_ver01.0</v>
      </c>
    </row>
    <row r="2" spans="1:11" ht="18" customHeight="1">
      <c r="K2" s="9" t="str">
        <f>'MPS(calc_process)'!I2</f>
        <v>Reference Number:</v>
      </c>
    </row>
    <row r="3" spans="1:11" ht="27.75" customHeight="1">
      <c r="A3" s="18" t="s">
        <v>109</v>
      </c>
      <c r="B3" s="10"/>
      <c r="C3" s="10"/>
      <c r="D3" s="10"/>
      <c r="E3" s="10"/>
      <c r="F3" s="10"/>
      <c r="G3" s="10"/>
      <c r="H3" s="10"/>
      <c r="I3" s="10"/>
      <c r="J3" s="10"/>
      <c r="K3" s="11"/>
    </row>
    <row r="5" spans="1:11" ht="15" customHeight="1">
      <c r="A5" s="3" t="s">
        <v>81</v>
      </c>
      <c r="B5" s="3"/>
    </row>
    <row r="6" spans="1:11" ht="15" customHeight="1">
      <c r="A6" s="3"/>
      <c r="B6" s="21" t="s">
        <v>10</v>
      </c>
      <c r="C6" s="21" t="s">
        <v>11</v>
      </c>
      <c r="D6" s="21" t="s">
        <v>12</v>
      </c>
      <c r="E6" s="21" t="s">
        <v>13</v>
      </c>
      <c r="F6" s="21" t="s">
        <v>14</v>
      </c>
      <c r="G6" s="21" t="s">
        <v>15</v>
      </c>
      <c r="H6" s="21" t="s">
        <v>16</v>
      </c>
      <c r="I6" s="21" t="s">
        <v>17</v>
      </c>
      <c r="J6" s="21" t="s">
        <v>18</v>
      </c>
      <c r="K6" s="21" t="s">
        <v>19</v>
      </c>
    </row>
    <row r="7" spans="1:11" s="6" customFormat="1" ht="34.5" customHeight="1">
      <c r="B7" s="21" t="s">
        <v>20</v>
      </c>
      <c r="C7" s="21" t="s">
        <v>21</v>
      </c>
      <c r="D7" s="21" t="s">
        <v>22</v>
      </c>
      <c r="E7" s="21" t="s">
        <v>23</v>
      </c>
      <c r="F7" s="21" t="s">
        <v>1</v>
      </c>
      <c r="G7" s="21" t="s">
        <v>25</v>
      </c>
      <c r="H7" s="21" t="s">
        <v>26</v>
      </c>
      <c r="I7" s="21" t="s">
        <v>27</v>
      </c>
      <c r="J7" s="21" t="s">
        <v>28</v>
      </c>
      <c r="K7" s="21" t="s">
        <v>29</v>
      </c>
    </row>
    <row r="8" spans="1:11" s="6" customFormat="1" ht="34.5" customHeight="1">
      <c r="B8" s="21"/>
      <c r="C8" s="21"/>
      <c r="D8" s="21"/>
      <c r="E8" s="21"/>
      <c r="F8" s="21"/>
      <c r="G8" s="21"/>
      <c r="H8" s="21"/>
      <c r="I8" s="21"/>
      <c r="J8" s="21"/>
      <c r="K8" s="21"/>
    </row>
    <row r="9" spans="1:11" ht="80.400000000000006" customHeight="1">
      <c r="B9" s="22" t="s">
        <v>35</v>
      </c>
      <c r="C9" s="23" t="s">
        <v>181</v>
      </c>
      <c r="D9" s="24" t="s">
        <v>182</v>
      </c>
      <c r="E9" s="33" t="e">
        <f>AVERAGE('MRS(input_separate) '!B6:B17)</f>
        <v>#DIV/0!</v>
      </c>
      <c r="F9" s="23" t="s">
        <v>121</v>
      </c>
      <c r="G9" s="83" t="s">
        <v>224</v>
      </c>
      <c r="H9" s="83" t="s">
        <v>183</v>
      </c>
      <c r="I9" s="84" t="s">
        <v>183</v>
      </c>
      <c r="J9" s="83" t="s">
        <v>184</v>
      </c>
      <c r="K9" s="83" t="s">
        <v>50</v>
      </c>
    </row>
    <row r="10" spans="1:11" ht="81" customHeight="1">
      <c r="B10" s="68" t="s">
        <v>74</v>
      </c>
      <c r="C10" s="23" t="s">
        <v>185</v>
      </c>
      <c r="D10" s="24" t="s">
        <v>186</v>
      </c>
      <c r="E10" s="33" t="e">
        <f>AVERAGE('MRS(input_separate) '!C6:C17)</f>
        <v>#DIV/0!</v>
      </c>
      <c r="F10" s="104" t="s">
        <v>118</v>
      </c>
      <c r="G10" s="83" t="s">
        <v>33</v>
      </c>
      <c r="H10" s="105" t="s">
        <v>188</v>
      </c>
      <c r="I10" s="84" t="s">
        <v>187</v>
      </c>
      <c r="J10" s="83" t="s">
        <v>184</v>
      </c>
      <c r="K10" s="83" t="s">
        <v>50</v>
      </c>
    </row>
    <row r="11" spans="1:11" ht="84.6" customHeight="1">
      <c r="B11" s="80" t="s">
        <v>85</v>
      </c>
      <c r="C11" s="106" t="s">
        <v>229</v>
      </c>
      <c r="D11" s="81" t="s">
        <v>189</v>
      </c>
      <c r="E11" s="82" t="e">
        <f>AVERAGE('MRS(input_separate) '!D6:D17)</f>
        <v>#DIV/0!</v>
      </c>
      <c r="F11" s="104" t="s">
        <v>118</v>
      </c>
      <c r="G11" s="83" t="s">
        <v>33</v>
      </c>
      <c r="H11" s="85" t="s">
        <v>190</v>
      </c>
      <c r="I11" s="107" t="s">
        <v>188</v>
      </c>
      <c r="J11" s="85" t="s">
        <v>191</v>
      </c>
      <c r="K11" s="85" t="s">
        <v>50</v>
      </c>
    </row>
    <row r="12" spans="1:11" ht="84.6" customHeight="1">
      <c r="B12" s="80" t="s">
        <v>192</v>
      </c>
      <c r="C12" s="106" t="s">
        <v>193</v>
      </c>
      <c r="D12" s="81" t="s">
        <v>194</v>
      </c>
      <c r="E12" s="82" t="e">
        <f>AVERAGE('MRS(input_separate) '!E6:E17)</f>
        <v>#DIV/0!</v>
      </c>
      <c r="F12" s="104" t="s">
        <v>117</v>
      </c>
      <c r="G12" s="83" t="s">
        <v>33</v>
      </c>
      <c r="H12" s="105" t="s">
        <v>188</v>
      </c>
      <c r="I12" s="107" t="s">
        <v>187</v>
      </c>
      <c r="J12" s="85" t="s">
        <v>195</v>
      </c>
      <c r="K12" s="85" t="s">
        <v>50</v>
      </c>
    </row>
    <row r="13" spans="1:11" ht="84.6" customHeight="1">
      <c r="B13" s="80" t="s">
        <v>197</v>
      </c>
      <c r="C13" s="106" t="s">
        <v>196</v>
      </c>
      <c r="D13" s="81" t="s">
        <v>198</v>
      </c>
      <c r="E13" s="82" t="e">
        <f>AVERAGE('MRS(input_separate) '!F6:F17)</f>
        <v>#DIV/0!</v>
      </c>
      <c r="F13" s="104" t="s">
        <v>117</v>
      </c>
      <c r="G13" s="83" t="s">
        <v>33</v>
      </c>
      <c r="H13" s="105" t="s">
        <v>199</v>
      </c>
      <c r="I13" s="107" t="s">
        <v>188</v>
      </c>
      <c r="J13" s="85" t="s">
        <v>195</v>
      </c>
      <c r="K13" s="85" t="s">
        <v>50</v>
      </c>
    </row>
    <row r="14" spans="1:11" ht="42" customHeight="1">
      <c r="B14" s="67"/>
      <c r="D14" s="66"/>
      <c r="E14" s="109"/>
      <c r="F14" s="109"/>
      <c r="G14" s="109"/>
      <c r="H14" s="108" t="s">
        <v>222</v>
      </c>
    </row>
    <row r="15" spans="1:11" ht="42" customHeight="1">
      <c r="B15" s="67"/>
      <c r="D15" s="66"/>
      <c r="E15" s="109"/>
      <c r="F15" s="109"/>
      <c r="G15" s="109"/>
      <c r="H15" s="108" t="s">
        <v>223</v>
      </c>
      <c r="I15" s="1" t="s">
        <v>132</v>
      </c>
    </row>
    <row r="16" spans="1:11" ht="42" customHeight="1">
      <c r="B16" s="67"/>
      <c r="D16" s="66"/>
      <c r="E16" s="109"/>
      <c r="F16" s="109"/>
      <c r="G16" s="109"/>
      <c r="H16" s="109"/>
    </row>
    <row r="17" spans="1:11" ht="42" customHeight="1">
      <c r="B17" s="67"/>
      <c r="D17" s="66"/>
      <c r="E17" s="109"/>
      <c r="F17" s="109"/>
      <c r="G17" s="109"/>
      <c r="H17" s="108" t="s">
        <v>223</v>
      </c>
      <c r="I17" s="110" t="s">
        <v>133</v>
      </c>
    </row>
    <row r="18" spans="1:11" ht="15" customHeight="1">
      <c r="A18" s="3" t="s">
        <v>82</v>
      </c>
    </row>
    <row r="19" spans="1:11" ht="15" customHeight="1">
      <c r="B19" s="21" t="s">
        <v>10</v>
      </c>
      <c r="C19" s="139" t="s">
        <v>11</v>
      </c>
      <c r="D19" s="139"/>
      <c r="E19" s="21" t="s">
        <v>12</v>
      </c>
      <c r="F19" s="21" t="s">
        <v>13</v>
      </c>
      <c r="G19" s="139" t="s">
        <v>14</v>
      </c>
      <c r="H19" s="139"/>
      <c r="I19" s="139"/>
      <c r="J19" s="139" t="s">
        <v>15</v>
      </c>
      <c r="K19" s="139"/>
    </row>
    <row r="20" spans="1:11" ht="34.5" customHeight="1">
      <c r="B20" s="86" t="s">
        <v>21</v>
      </c>
      <c r="C20" s="140" t="s">
        <v>22</v>
      </c>
      <c r="D20" s="140"/>
      <c r="E20" s="86" t="s">
        <v>23</v>
      </c>
      <c r="F20" s="86" t="s">
        <v>1</v>
      </c>
      <c r="G20" s="139" t="s">
        <v>78</v>
      </c>
      <c r="H20" s="139"/>
      <c r="I20" s="139"/>
      <c r="J20" s="139" t="s">
        <v>29</v>
      </c>
      <c r="K20" s="139"/>
    </row>
    <row r="21" spans="1:11" ht="57" customHeight="1">
      <c r="B21" s="79" t="s">
        <v>84</v>
      </c>
      <c r="C21" s="135" t="s">
        <v>77</v>
      </c>
      <c r="D21" s="135"/>
      <c r="E21" s="87">
        <v>56100</v>
      </c>
      <c r="F21" s="79" t="s">
        <v>95</v>
      </c>
      <c r="G21" s="136" t="s">
        <v>76</v>
      </c>
      <c r="H21" s="137"/>
      <c r="I21" s="137"/>
      <c r="J21" s="138" t="s">
        <v>50</v>
      </c>
      <c r="K21" s="138"/>
    </row>
    <row r="22" spans="1:11" ht="15" customHeight="1">
      <c r="A22" s="3" t="s">
        <v>83</v>
      </c>
      <c r="B22" s="3"/>
    </row>
    <row r="23" spans="1:11" ht="15" customHeight="1">
      <c r="A23" s="3"/>
      <c r="B23" s="21" t="s">
        <v>10</v>
      </c>
      <c r="C23" s="21" t="s">
        <v>11</v>
      </c>
      <c r="D23" s="21" t="s">
        <v>12</v>
      </c>
      <c r="E23" s="21" t="s">
        <v>13</v>
      </c>
      <c r="F23" s="21" t="s">
        <v>14</v>
      </c>
      <c r="G23" s="21" t="s">
        <v>15</v>
      </c>
      <c r="H23" s="21" t="s">
        <v>16</v>
      </c>
      <c r="I23" s="21" t="s">
        <v>17</v>
      </c>
      <c r="J23" s="21" t="s">
        <v>18</v>
      </c>
      <c r="K23" s="21" t="s">
        <v>19</v>
      </c>
    </row>
    <row r="24" spans="1:11" s="6" customFormat="1" ht="34.5" customHeight="1">
      <c r="B24" s="21" t="s">
        <v>20</v>
      </c>
      <c r="C24" s="21" t="s">
        <v>21</v>
      </c>
      <c r="D24" s="21" t="s">
        <v>22</v>
      </c>
      <c r="E24" s="21" t="s">
        <v>23</v>
      </c>
      <c r="F24" s="21" t="s">
        <v>1</v>
      </c>
      <c r="G24" s="21" t="s">
        <v>25</v>
      </c>
      <c r="H24" s="21" t="s">
        <v>26</v>
      </c>
      <c r="I24" s="21" t="s">
        <v>27</v>
      </c>
      <c r="J24" s="21" t="s">
        <v>28</v>
      </c>
      <c r="K24" s="21" t="s">
        <v>29</v>
      </c>
    </row>
    <row r="25" spans="1:11" s="6" customFormat="1" ht="34.5" customHeight="1">
      <c r="B25" s="21"/>
      <c r="C25" s="21"/>
      <c r="D25" s="21"/>
      <c r="E25" s="21"/>
      <c r="F25" s="21"/>
      <c r="G25" s="21"/>
      <c r="H25" s="21"/>
      <c r="I25" s="21"/>
      <c r="J25" s="21"/>
      <c r="K25" s="21"/>
    </row>
    <row r="26" spans="1:11" ht="67.8" customHeight="1">
      <c r="B26" s="22" t="s">
        <v>35</v>
      </c>
      <c r="C26" s="23" t="s">
        <v>200</v>
      </c>
      <c r="D26" s="24" t="s">
        <v>235</v>
      </c>
      <c r="E26" s="33" t="e">
        <f>AVERAGE('MRS(input_separate) '!G6:G17)</f>
        <v>#DIV/0!</v>
      </c>
      <c r="F26" s="23" t="s">
        <v>80</v>
      </c>
      <c r="G26" s="83" t="s">
        <v>86</v>
      </c>
      <c r="H26" s="83" t="s">
        <v>201</v>
      </c>
      <c r="I26" s="105" t="s">
        <v>188</v>
      </c>
      <c r="J26" s="83" t="s">
        <v>202</v>
      </c>
      <c r="K26" s="83" t="s">
        <v>50</v>
      </c>
    </row>
    <row r="27" spans="1:11" ht="96.6" customHeight="1">
      <c r="B27" s="22" t="s">
        <v>74</v>
      </c>
      <c r="C27" s="23" t="s">
        <v>92</v>
      </c>
      <c r="D27" s="24" t="s">
        <v>102</v>
      </c>
      <c r="E27" s="33" t="e">
        <f>AVERAGE('MRS(input_separate) '!H6:H17)</f>
        <v>#DIV/0!</v>
      </c>
      <c r="F27" s="23" t="s">
        <v>93</v>
      </c>
      <c r="G27" s="83" t="s">
        <v>86</v>
      </c>
      <c r="H27" s="83" t="s">
        <v>76</v>
      </c>
      <c r="I27" s="84" t="s">
        <v>94</v>
      </c>
      <c r="J27" s="83" t="s">
        <v>50</v>
      </c>
      <c r="K27" s="83" t="s">
        <v>50</v>
      </c>
    </row>
    <row r="28" spans="1:11" ht="96.6" customHeight="1">
      <c r="B28" s="22" t="s">
        <v>85</v>
      </c>
      <c r="C28" s="23" t="s">
        <v>203</v>
      </c>
      <c r="D28" s="24" t="s">
        <v>207</v>
      </c>
      <c r="E28" s="33" t="e">
        <f>AVERAGE('MRS(input_separate) '!I6:I17)</f>
        <v>#DIV/0!</v>
      </c>
      <c r="F28" s="23" t="s">
        <v>208</v>
      </c>
      <c r="G28" s="83" t="s">
        <v>206</v>
      </c>
      <c r="H28" s="83" t="s">
        <v>205</v>
      </c>
      <c r="I28" s="84" t="s">
        <v>204</v>
      </c>
      <c r="J28" s="83" t="s">
        <v>50</v>
      </c>
      <c r="K28" s="83" t="s">
        <v>50</v>
      </c>
    </row>
    <row r="29" spans="1:11" ht="108.6" customHeight="1">
      <c r="B29" s="68" t="s">
        <v>192</v>
      </c>
      <c r="C29" s="23" t="s">
        <v>180</v>
      </c>
      <c r="D29" s="24" t="s">
        <v>101</v>
      </c>
      <c r="E29" s="33" t="e">
        <f>AVERAGE('MRS(input_separate) '!J6:J17)</f>
        <v>#DIV/0!</v>
      </c>
      <c r="F29" s="22" t="s">
        <v>305</v>
      </c>
      <c r="G29" s="83" t="s">
        <v>89</v>
      </c>
      <c r="H29" s="83" t="s">
        <v>88</v>
      </c>
      <c r="I29" s="84" t="s">
        <v>90</v>
      </c>
      <c r="J29" s="83" t="s">
        <v>91</v>
      </c>
      <c r="K29" s="83" t="s">
        <v>50</v>
      </c>
    </row>
    <row r="30" spans="1:11" ht="96.6" customHeight="1">
      <c r="B30" s="22" t="s">
        <v>197</v>
      </c>
      <c r="C30" s="23" t="s">
        <v>209</v>
      </c>
      <c r="D30" s="24" t="s">
        <v>210</v>
      </c>
      <c r="E30" s="33" t="e">
        <f>AVERAGE('MRS(input_separate) '!K6:K17)</f>
        <v>#DIV/0!</v>
      </c>
      <c r="F30" s="23" t="s">
        <v>211</v>
      </c>
      <c r="G30" s="83" t="s">
        <v>206</v>
      </c>
      <c r="H30" s="83" t="s">
        <v>205</v>
      </c>
      <c r="I30" s="84" t="s">
        <v>212</v>
      </c>
      <c r="J30" s="83" t="s">
        <v>50</v>
      </c>
      <c r="K30" s="83" t="s">
        <v>50</v>
      </c>
    </row>
    <row r="31" spans="1:11" ht="96.6" customHeight="1">
      <c r="B31" s="22" t="s">
        <v>213</v>
      </c>
      <c r="C31" s="23" t="s">
        <v>214</v>
      </c>
      <c r="D31" s="24" t="s">
        <v>215</v>
      </c>
      <c r="E31" s="33" t="e">
        <f>AVERAGE('MRS(input_separate) '!L6:L17)</f>
        <v>#DIV/0!</v>
      </c>
      <c r="F31" s="22" t="s">
        <v>188</v>
      </c>
      <c r="G31" s="83" t="s">
        <v>206</v>
      </c>
      <c r="H31" s="105" t="s">
        <v>188</v>
      </c>
      <c r="I31" s="84" t="s">
        <v>216</v>
      </c>
      <c r="J31" s="83" t="s">
        <v>50</v>
      </c>
      <c r="K31" s="83" t="s">
        <v>50</v>
      </c>
    </row>
    <row r="32" spans="1:11" ht="91.8" customHeight="1">
      <c r="B32" s="22" t="s">
        <v>217</v>
      </c>
      <c r="C32" s="23" t="s">
        <v>218</v>
      </c>
      <c r="D32" s="24" t="s">
        <v>219</v>
      </c>
      <c r="E32" s="33" t="e">
        <f>AVERAGE('MRS(input_separate) '!M6:M17)</f>
        <v>#DIV/0!</v>
      </c>
      <c r="F32" s="22" t="s">
        <v>136</v>
      </c>
      <c r="G32" s="83" t="s">
        <v>206</v>
      </c>
      <c r="H32" s="105" t="s">
        <v>220</v>
      </c>
      <c r="I32" s="105" t="s">
        <v>188</v>
      </c>
      <c r="J32" s="83" t="s">
        <v>221</v>
      </c>
      <c r="K32" s="83" t="s">
        <v>50</v>
      </c>
    </row>
    <row r="33" spans="1:10" ht="42" customHeight="1">
      <c r="B33" s="67"/>
      <c r="D33" s="66"/>
      <c r="E33" s="66"/>
      <c r="F33" s="66"/>
      <c r="G33" s="66"/>
      <c r="H33" s="108" t="s">
        <v>222</v>
      </c>
    </row>
    <row r="34" spans="1:10" ht="42" customHeight="1">
      <c r="B34" s="67"/>
      <c r="D34" s="66"/>
      <c r="E34" s="66"/>
      <c r="F34" s="66"/>
      <c r="G34" s="66"/>
      <c r="H34" s="66"/>
    </row>
    <row r="35" spans="1:10" ht="42" customHeight="1">
      <c r="B35" s="67"/>
      <c r="D35" s="66"/>
      <c r="E35" s="66"/>
      <c r="F35" s="66"/>
      <c r="G35" s="66"/>
      <c r="H35" s="108" t="s">
        <v>223</v>
      </c>
    </row>
    <row r="36" spans="1:10" ht="18.75" customHeight="1">
      <c r="A36" s="3" t="s">
        <v>79</v>
      </c>
      <c r="B36" s="3"/>
    </row>
    <row r="37" spans="1:10" ht="16.8" thickBot="1">
      <c r="B37" s="132" t="s">
        <v>47</v>
      </c>
      <c r="C37" s="132"/>
      <c r="D37" s="25" t="s">
        <v>1</v>
      </c>
    </row>
    <row r="38" spans="1:10" ht="16.8" thickBot="1">
      <c r="B38" s="133" t="e">
        <f>ROUNDDOWN('MRS(calc_process)'!G6, 0)</f>
        <v>#DIV/0!</v>
      </c>
      <c r="C38" s="134"/>
      <c r="D38" s="51" t="s">
        <v>58</v>
      </c>
    </row>
    <row r="39" spans="1:10" ht="20.25" customHeight="1">
      <c r="F39" s="7"/>
      <c r="G39" s="7"/>
    </row>
    <row r="40" spans="1:10" ht="14.25" customHeight="1">
      <c r="A40" s="3" t="s">
        <v>9</v>
      </c>
    </row>
    <row r="41" spans="1:10" ht="14.25" customHeight="1">
      <c r="B41" s="12" t="s">
        <v>31</v>
      </c>
      <c r="C41" s="131" t="s">
        <v>87</v>
      </c>
      <c r="D41" s="131"/>
      <c r="E41" s="131"/>
      <c r="F41" s="131"/>
      <c r="G41" s="131"/>
      <c r="H41" s="131"/>
      <c r="I41" s="131"/>
      <c r="J41" s="8"/>
    </row>
    <row r="42" spans="1:10" ht="14.25" customHeight="1">
      <c r="B42" s="12" t="s">
        <v>30</v>
      </c>
      <c r="C42" s="131" t="s">
        <v>32</v>
      </c>
      <c r="D42" s="131"/>
      <c r="E42" s="131"/>
      <c r="F42" s="131"/>
      <c r="G42" s="131"/>
      <c r="H42" s="131"/>
      <c r="I42" s="131"/>
      <c r="J42" s="8"/>
    </row>
    <row r="43" spans="1:10" ht="14.25" customHeight="1">
      <c r="B43" s="12" t="s">
        <v>33</v>
      </c>
      <c r="C43" s="131" t="s">
        <v>34</v>
      </c>
      <c r="D43" s="131"/>
      <c r="E43" s="131"/>
      <c r="F43" s="131"/>
      <c r="G43" s="131"/>
      <c r="H43" s="131"/>
      <c r="I43" s="131"/>
      <c r="J43" s="8"/>
    </row>
    <row r="44" spans="1:10">
      <c r="B44" s="1" t="s">
        <v>307</v>
      </c>
    </row>
    <row r="51" spans="2:5" ht="22.8">
      <c r="B51" s="56"/>
      <c r="C51" s="56"/>
      <c r="D51" s="56"/>
      <c r="E51" s="56"/>
    </row>
    <row r="52" spans="2:5" ht="76.05" customHeight="1">
      <c r="B52" s="57" t="s">
        <v>60</v>
      </c>
      <c r="C52" s="63" t="s">
        <v>61</v>
      </c>
      <c r="D52" s="57" t="s">
        <v>62</v>
      </c>
      <c r="E52" s="57" t="s">
        <v>63</v>
      </c>
    </row>
    <row r="53" spans="2:5" ht="58.95" customHeight="1">
      <c r="B53" s="57" t="s">
        <v>64</v>
      </c>
      <c r="C53" s="64" t="s">
        <v>65</v>
      </c>
      <c r="D53" s="58" t="s">
        <v>66</v>
      </c>
      <c r="E53" s="59" t="e">
        <f>IF(OR(E54="-",E55="-"),"-",E54-E55-E56)</f>
        <v>#REF!</v>
      </c>
    </row>
    <row r="54" spans="2:5" ht="58.95" customHeight="1">
      <c r="B54" s="60" t="s">
        <v>67</v>
      </c>
      <c r="C54" s="65" t="s">
        <v>68</v>
      </c>
      <c r="D54" s="61" t="s">
        <v>69</v>
      </c>
      <c r="E54" s="62" t="e">
        <f>[1]BE!H34</f>
        <v>#REF!</v>
      </c>
    </row>
    <row r="55" spans="2:5" ht="58.95" customHeight="1">
      <c r="B55" s="60" t="s">
        <v>70</v>
      </c>
      <c r="C55" s="65" t="s">
        <v>71</v>
      </c>
      <c r="D55" s="61" t="s">
        <v>69</v>
      </c>
      <c r="E55" s="62" t="e">
        <f>[1]PE!H34</f>
        <v>#REF!</v>
      </c>
    </row>
    <row r="56" spans="2:5" ht="58.95" customHeight="1">
      <c r="B56" s="60" t="s">
        <v>72</v>
      </c>
      <c r="C56" s="65" t="s">
        <v>73</v>
      </c>
      <c r="D56" s="61" t="s">
        <v>69</v>
      </c>
      <c r="E56" s="62" t="e">
        <f>IF([1]LE!H35="","-",[1]LE!H35)</f>
        <v>#REF!</v>
      </c>
    </row>
  </sheetData>
  <sheetProtection formatCells="0" formatRows="0"/>
  <mergeCells count="14">
    <mergeCell ref="C42:I42"/>
    <mergeCell ref="C43:I43"/>
    <mergeCell ref="C21:D21"/>
    <mergeCell ref="G21:I21"/>
    <mergeCell ref="J21:K21"/>
    <mergeCell ref="B37:C37"/>
    <mergeCell ref="B38:C38"/>
    <mergeCell ref="C41:I41"/>
    <mergeCell ref="C19:D19"/>
    <mergeCell ref="G19:I19"/>
    <mergeCell ref="J19:K19"/>
    <mergeCell ref="C20:D20"/>
    <mergeCell ref="G20:I20"/>
    <mergeCell ref="J20:K20"/>
  </mergeCells>
  <pageMargins left="0.70866141732283472" right="0.70866141732283472" top="0.74803149606299213" bottom="0.74803149606299213" header="0.31496062992125984" footer="0.31496062992125984"/>
  <pageSetup paperSize="9" scale="24" orientation="landscape" r:id="rId1"/>
  <colBreaks count="1" manualBreakCount="1">
    <brk id="1" max="43"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8525DF-830C-4A45-8787-78846A5B8128}">
  <sheetPr>
    <tabColor theme="9" tint="-0.249977111117893"/>
  </sheetPr>
  <dimension ref="A1:M18"/>
  <sheetViews>
    <sheetView view="pageBreakPreview" topLeftCell="A4" zoomScale="83" zoomScaleNormal="100" zoomScaleSheetLayoutView="80" workbookViewId="0">
      <selection activeCell="A18" sqref="A18:M18"/>
    </sheetView>
  </sheetViews>
  <sheetFormatPr defaultColWidth="9" defaultRowHeight="13.8"/>
  <cols>
    <col min="1" max="1" width="20.796875" style="17" customWidth="1"/>
    <col min="2" max="2" width="47.19921875" style="17" customWidth="1"/>
    <col min="3" max="13" width="50.296875" style="17" customWidth="1"/>
    <col min="14" max="16384" width="9" style="17"/>
  </cols>
  <sheetData>
    <row r="1" spans="1:13" ht="15" customHeight="1">
      <c r="B1" s="19"/>
      <c r="C1" s="19"/>
      <c r="D1" s="19"/>
      <c r="E1" s="19"/>
      <c r="F1" s="19"/>
      <c r="G1" s="19"/>
      <c r="H1" s="19"/>
      <c r="I1" s="19"/>
      <c r="J1" s="19"/>
      <c r="K1" s="19"/>
      <c r="L1" s="19"/>
      <c r="M1" s="19" t="str">
        <f>'MRS(input) '!K1</f>
        <v>Monitoring Spreadsheet: JCM_TH_TVER-04-01_ver01.0</v>
      </c>
    </row>
    <row r="2" spans="1:13" ht="15" customHeight="1">
      <c r="B2" s="19"/>
      <c r="C2" s="19"/>
      <c r="D2" s="19"/>
      <c r="E2" s="19"/>
      <c r="F2" s="19"/>
      <c r="G2" s="19"/>
      <c r="H2" s="19"/>
      <c r="I2" s="19"/>
      <c r="J2" s="19"/>
      <c r="K2" s="19"/>
      <c r="L2" s="19"/>
      <c r="M2" s="19" t="str">
        <f>'MRS(input) '!K2</f>
        <v>Reference Number:</v>
      </c>
    </row>
    <row r="3" spans="1:13" ht="16.2">
      <c r="A3" s="15" t="s">
        <v>106</v>
      </c>
      <c r="B3" s="16" t="s">
        <v>225</v>
      </c>
      <c r="C3" s="16" t="s">
        <v>227</v>
      </c>
      <c r="D3" s="16" t="s">
        <v>230</v>
      </c>
      <c r="E3" s="16" t="s">
        <v>193</v>
      </c>
      <c r="F3" s="16" t="s">
        <v>232</v>
      </c>
      <c r="G3" s="16" t="s">
        <v>234</v>
      </c>
      <c r="H3" s="16" t="s">
        <v>108</v>
      </c>
      <c r="I3" s="16" t="s">
        <v>239</v>
      </c>
      <c r="J3" s="16" t="s">
        <v>252</v>
      </c>
      <c r="K3" s="16" t="s">
        <v>242</v>
      </c>
      <c r="L3" s="16" t="s">
        <v>244</v>
      </c>
      <c r="M3" s="16" t="s">
        <v>246</v>
      </c>
    </row>
    <row r="4" spans="1:13" ht="44.4" customHeight="1">
      <c r="A4" s="15" t="s">
        <v>107</v>
      </c>
      <c r="B4" s="16" t="s">
        <v>226</v>
      </c>
      <c r="C4" s="16" t="s">
        <v>228</v>
      </c>
      <c r="D4" s="16" t="s">
        <v>189</v>
      </c>
      <c r="E4" s="16" t="s">
        <v>231</v>
      </c>
      <c r="F4" s="16" t="s">
        <v>233</v>
      </c>
      <c r="G4" s="16" t="s">
        <v>236</v>
      </c>
      <c r="H4" s="16" t="s">
        <v>237</v>
      </c>
      <c r="I4" s="16" t="s">
        <v>240</v>
      </c>
      <c r="J4" s="16" t="s">
        <v>241</v>
      </c>
      <c r="K4" s="16" t="s">
        <v>243</v>
      </c>
      <c r="L4" s="16" t="s">
        <v>245</v>
      </c>
      <c r="M4" s="16" t="s">
        <v>247</v>
      </c>
    </row>
    <row r="5" spans="1:13" ht="16.2">
      <c r="A5" s="15"/>
      <c r="B5" s="15" t="s">
        <v>121</v>
      </c>
      <c r="C5" s="15" t="s">
        <v>118</v>
      </c>
      <c r="D5" s="15" t="s">
        <v>118</v>
      </c>
      <c r="E5" s="15" t="s">
        <v>117</v>
      </c>
      <c r="F5" s="15" t="s">
        <v>117</v>
      </c>
      <c r="G5" s="15" t="s">
        <v>80</v>
      </c>
      <c r="H5" s="15" t="s">
        <v>238</v>
      </c>
      <c r="I5" s="15" t="s">
        <v>208</v>
      </c>
      <c r="J5" s="111" t="s">
        <v>305</v>
      </c>
      <c r="K5" s="15" t="s">
        <v>211</v>
      </c>
      <c r="L5" s="111" t="s">
        <v>188</v>
      </c>
      <c r="M5" s="111" t="s">
        <v>136</v>
      </c>
    </row>
    <row r="6" spans="1:13">
      <c r="A6" s="26">
        <v>1</v>
      </c>
      <c r="B6" s="27"/>
      <c r="C6" s="27"/>
      <c r="D6" s="27"/>
      <c r="E6" s="27"/>
      <c r="F6" s="27"/>
      <c r="G6" s="27"/>
      <c r="H6" s="27"/>
      <c r="I6" s="27"/>
      <c r="J6" s="27"/>
      <c r="K6" s="27"/>
      <c r="L6" s="27"/>
      <c r="M6" s="27"/>
    </row>
    <row r="7" spans="1:13">
      <c r="A7" s="26">
        <v>2</v>
      </c>
      <c r="B7" s="27"/>
      <c r="C7" s="27"/>
      <c r="D7" s="27"/>
      <c r="E7" s="27"/>
      <c r="F7" s="27"/>
      <c r="G7" s="27"/>
      <c r="H7" s="27"/>
      <c r="I7" s="27"/>
      <c r="J7" s="27"/>
      <c r="K7" s="27"/>
      <c r="L7" s="27"/>
      <c r="M7" s="27"/>
    </row>
    <row r="8" spans="1:13">
      <c r="A8" s="26">
        <v>3</v>
      </c>
      <c r="B8" s="27"/>
      <c r="C8" s="27"/>
      <c r="D8" s="27"/>
      <c r="E8" s="27"/>
      <c r="F8" s="27"/>
      <c r="G8" s="27"/>
      <c r="H8" s="27"/>
      <c r="I8" s="27"/>
      <c r="J8" s="27"/>
      <c r="K8" s="27"/>
      <c r="L8" s="27"/>
      <c r="M8" s="27"/>
    </row>
    <row r="9" spans="1:13">
      <c r="A9" s="26">
        <v>4</v>
      </c>
      <c r="B9" s="27"/>
      <c r="C9" s="27"/>
      <c r="D9" s="27"/>
      <c r="E9" s="27"/>
      <c r="F9" s="27"/>
      <c r="G9" s="27"/>
      <c r="H9" s="27"/>
      <c r="I9" s="27"/>
      <c r="J9" s="27"/>
      <c r="K9" s="27"/>
      <c r="L9" s="27"/>
      <c r="M9" s="27"/>
    </row>
    <row r="10" spans="1:13">
      <c r="A10" s="26">
        <v>5</v>
      </c>
      <c r="B10" s="27"/>
      <c r="C10" s="27"/>
      <c r="D10" s="27"/>
      <c r="E10" s="27"/>
      <c r="F10" s="27"/>
      <c r="G10" s="27"/>
      <c r="H10" s="27"/>
      <c r="I10" s="27"/>
      <c r="J10" s="27"/>
      <c r="K10" s="27"/>
      <c r="L10" s="27"/>
      <c r="M10" s="27"/>
    </row>
    <row r="11" spans="1:13">
      <c r="A11" s="26">
        <v>6</v>
      </c>
      <c r="B11" s="27"/>
      <c r="C11" s="27"/>
      <c r="D11" s="27"/>
      <c r="E11" s="27"/>
      <c r="F11" s="27"/>
      <c r="G11" s="27"/>
      <c r="H11" s="27"/>
      <c r="I11" s="27"/>
      <c r="J11" s="27"/>
      <c r="K11" s="27"/>
      <c r="L11" s="27"/>
      <c r="M11" s="27"/>
    </row>
    <row r="12" spans="1:13">
      <c r="A12" s="26">
        <v>7</v>
      </c>
      <c r="B12" s="27"/>
      <c r="C12" s="27"/>
      <c r="D12" s="27"/>
      <c r="E12" s="27"/>
      <c r="F12" s="27"/>
      <c r="G12" s="27"/>
      <c r="H12" s="27"/>
      <c r="I12" s="27"/>
      <c r="J12" s="27"/>
      <c r="K12" s="27"/>
      <c r="L12" s="27"/>
      <c r="M12" s="27"/>
    </row>
    <row r="13" spans="1:13">
      <c r="A13" s="26">
        <v>8</v>
      </c>
      <c r="B13" s="27"/>
      <c r="C13" s="27"/>
      <c r="D13" s="27"/>
      <c r="E13" s="27"/>
      <c r="F13" s="27"/>
      <c r="G13" s="27"/>
      <c r="H13" s="27"/>
      <c r="I13" s="27"/>
      <c r="J13" s="27"/>
      <c r="K13" s="27"/>
      <c r="L13" s="27"/>
      <c r="M13" s="27"/>
    </row>
    <row r="14" spans="1:13">
      <c r="A14" s="26">
        <v>9</v>
      </c>
      <c r="B14" s="27"/>
      <c r="C14" s="27"/>
      <c r="D14" s="27"/>
      <c r="E14" s="27"/>
      <c r="F14" s="27"/>
      <c r="G14" s="27"/>
      <c r="H14" s="27"/>
      <c r="I14" s="27"/>
      <c r="J14" s="27"/>
      <c r="K14" s="27"/>
      <c r="L14" s="27"/>
      <c r="M14" s="27"/>
    </row>
    <row r="15" spans="1:13">
      <c r="A15" s="26">
        <v>10</v>
      </c>
      <c r="B15" s="27"/>
      <c r="C15" s="27"/>
      <c r="D15" s="27"/>
      <c r="E15" s="27"/>
      <c r="F15" s="27"/>
      <c r="G15" s="27"/>
      <c r="H15" s="27"/>
      <c r="I15" s="27"/>
      <c r="J15" s="27"/>
      <c r="K15" s="27"/>
      <c r="L15" s="27"/>
      <c r="M15" s="27"/>
    </row>
    <row r="16" spans="1:13">
      <c r="A16" s="26">
        <v>11</v>
      </c>
      <c r="B16" s="27"/>
      <c r="C16" s="27"/>
      <c r="D16" s="27"/>
      <c r="E16" s="27"/>
      <c r="F16" s="27"/>
      <c r="G16" s="27"/>
      <c r="H16" s="27"/>
      <c r="I16" s="27"/>
      <c r="J16" s="27"/>
      <c r="K16" s="27"/>
      <c r="L16" s="27"/>
      <c r="M16" s="27"/>
    </row>
    <row r="17" spans="1:13">
      <c r="A17" s="26">
        <v>12</v>
      </c>
      <c r="B17" s="27"/>
      <c r="C17" s="27"/>
      <c r="D17" s="27"/>
      <c r="E17" s="27"/>
      <c r="F17" s="27"/>
      <c r="G17" s="27"/>
      <c r="H17" s="27"/>
      <c r="I17" s="27"/>
      <c r="J17" s="27"/>
      <c r="K17" s="27"/>
      <c r="L17" s="27"/>
      <c r="M17" s="27"/>
    </row>
    <row r="18" spans="1:13">
      <c r="A18" s="167" t="s">
        <v>307</v>
      </c>
      <c r="B18" s="167"/>
      <c r="C18" s="167"/>
      <c r="D18" s="167"/>
      <c r="E18" s="167"/>
      <c r="F18" s="167"/>
      <c r="G18" s="167"/>
      <c r="H18" s="167"/>
      <c r="I18" s="167"/>
      <c r="J18" s="167"/>
      <c r="K18" s="167"/>
      <c r="L18" s="167"/>
      <c r="M18" s="167"/>
    </row>
  </sheetData>
  <sheetProtection formatCells="0" formatRows="0"/>
  <mergeCells count="1">
    <mergeCell ref="A18:M18"/>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F85E00-B489-46E6-81C4-004C873F76ED}">
  <sheetPr>
    <tabColor theme="9" tint="-0.249977111117893"/>
  </sheetPr>
  <dimension ref="A1:K98"/>
  <sheetViews>
    <sheetView showGridLines="0" view="pageBreakPreview" zoomScale="120" zoomScaleNormal="100" zoomScaleSheetLayoutView="120" workbookViewId="0">
      <selection activeCell="J8" sqref="J8"/>
    </sheetView>
  </sheetViews>
  <sheetFormatPr defaultColWidth="9" defaultRowHeight="13.8"/>
  <cols>
    <col min="1" max="2" width="2.69921875" style="1" customWidth="1"/>
    <col min="3" max="4" width="3.69921875" style="1" customWidth="1"/>
    <col min="5" max="5" width="48.3984375" style="1" customWidth="1"/>
    <col min="6" max="7" width="12.69921875" style="1" customWidth="1"/>
    <col min="8" max="8" width="16.296875" style="1" bestFit="1" customWidth="1"/>
    <col min="9" max="9" width="11.796875" style="2" customWidth="1"/>
    <col min="10" max="10" width="22.09765625" style="1" customWidth="1"/>
    <col min="11" max="16384" width="9" style="1"/>
  </cols>
  <sheetData>
    <row r="1" spans="1:11" ht="18" customHeight="1">
      <c r="I1" s="9" t="str">
        <f>'MRS(input) '!K1</f>
        <v>Monitoring Spreadsheet: JCM_TH_TVER-04-01_ver01.0</v>
      </c>
    </row>
    <row r="2" spans="1:11" ht="18" customHeight="1">
      <c r="I2" s="9" t="str">
        <f>'MRS(input) '!K2</f>
        <v>Reference Number:</v>
      </c>
    </row>
    <row r="3" spans="1:11" ht="27.75" customHeight="1">
      <c r="A3" s="151" t="s">
        <v>109</v>
      </c>
      <c r="B3" s="151"/>
      <c r="C3" s="151"/>
      <c r="D3" s="151"/>
      <c r="E3" s="151"/>
      <c r="F3" s="151"/>
      <c r="G3" s="151"/>
      <c r="H3" s="151"/>
      <c r="I3" s="151"/>
    </row>
    <row r="4" spans="1:11" ht="11.25" customHeight="1"/>
    <row r="5" spans="1:11" ht="18.75" customHeight="1">
      <c r="A5" s="42" t="s">
        <v>2</v>
      </c>
      <c r="B5" s="38"/>
      <c r="C5" s="38"/>
      <c r="D5" s="38"/>
      <c r="E5" s="37"/>
      <c r="F5" s="39" t="s">
        <v>6</v>
      </c>
      <c r="G5" s="47" t="s">
        <v>0</v>
      </c>
      <c r="H5" s="39" t="s">
        <v>1</v>
      </c>
      <c r="I5" s="40" t="s">
        <v>7</v>
      </c>
    </row>
    <row r="6" spans="1:11" ht="18.75" customHeight="1">
      <c r="A6" s="44"/>
      <c r="B6" s="143" t="s">
        <v>282</v>
      </c>
      <c r="C6" s="143"/>
      <c r="D6" s="143"/>
      <c r="E6" s="143"/>
      <c r="F6" s="29" t="s">
        <v>50</v>
      </c>
      <c r="G6" s="129" t="e">
        <f>G10-G49-G74</f>
        <v>#DIV/0!</v>
      </c>
      <c r="H6" s="91" t="s">
        <v>58</v>
      </c>
      <c r="I6" s="41" t="s">
        <v>283</v>
      </c>
    </row>
    <row r="7" spans="1:11" ht="18.75" customHeight="1">
      <c r="A7" s="42" t="s">
        <v>3</v>
      </c>
      <c r="B7" s="38"/>
      <c r="C7" s="38"/>
      <c r="D7" s="38"/>
      <c r="E7" s="37"/>
      <c r="F7" s="37"/>
      <c r="G7" s="31"/>
      <c r="H7" s="37"/>
      <c r="I7" s="39"/>
      <c r="J7" s="20"/>
      <c r="K7" s="20"/>
    </row>
    <row r="8" spans="1:11" ht="33.450000000000003" customHeight="1">
      <c r="A8" s="44"/>
      <c r="B8" s="143" t="s">
        <v>96</v>
      </c>
      <c r="C8" s="143"/>
      <c r="D8" s="143"/>
      <c r="E8" s="143"/>
      <c r="F8" s="41" t="s">
        <v>97</v>
      </c>
      <c r="G8" s="90">
        <f>F77</f>
        <v>56100</v>
      </c>
      <c r="H8" s="35" t="s">
        <v>98</v>
      </c>
      <c r="I8" s="41" t="s">
        <v>100</v>
      </c>
    </row>
    <row r="9" spans="1:11" ht="18.75" customHeight="1" thickBot="1">
      <c r="A9" s="42" t="s">
        <v>4</v>
      </c>
      <c r="B9" s="37"/>
      <c r="C9" s="38"/>
      <c r="D9" s="39"/>
      <c r="E9" s="39"/>
      <c r="F9" s="39"/>
      <c r="G9" s="42"/>
      <c r="H9" s="37"/>
      <c r="I9" s="39"/>
    </row>
    <row r="10" spans="1:11" ht="20.399999999999999" customHeight="1" thickBot="1">
      <c r="A10" s="43"/>
      <c r="B10" s="142" t="s">
        <v>285</v>
      </c>
      <c r="C10" s="143"/>
      <c r="D10" s="143"/>
      <c r="E10" s="143"/>
      <c r="F10" s="29" t="s">
        <v>50</v>
      </c>
      <c r="G10" s="112" t="e">
        <f>G12+G28+G34</f>
        <v>#DIV/0!</v>
      </c>
      <c r="H10" s="30" t="s">
        <v>58</v>
      </c>
      <c r="I10" s="41" t="s">
        <v>284</v>
      </c>
    </row>
    <row r="11" spans="1:11" ht="18.75" customHeight="1" thickBot="1">
      <c r="A11" s="43"/>
      <c r="B11" s="142" t="s">
        <v>110</v>
      </c>
      <c r="C11" s="143"/>
      <c r="D11" s="143"/>
      <c r="E11" s="143"/>
      <c r="F11" s="29"/>
      <c r="G11" s="54"/>
      <c r="H11" s="30"/>
      <c r="I11" s="78"/>
    </row>
    <row r="12" spans="1:11" ht="36" customHeight="1">
      <c r="A12" s="43"/>
      <c r="B12" s="45"/>
      <c r="C12" s="141" t="s">
        <v>111</v>
      </c>
      <c r="D12" s="141"/>
      <c r="E12" s="141"/>
      <c r="F12" s="41" t="s">
        <v>37</v>
      </c>
      <c r="G12" s="89" t="e">
        <f>G13*G14*G15</f>
        <v>#DIV/0!</v>
      </c>
      <c r="H12" s="36" t="s">
        <v>58</v>
      </c>
      <c r="I12" s="101" t="s">
        <v>112</v>
      </c>
    </row>
    <row r="13" spans="1:11" ht="40.200000000000003" customHeight="1">
      <c r="A13" s="44"/>
      <c r="B13" s="46"/>
      <c r="C13" s="147" t="s">
        <v>113</v>
      </c>
      <c r="D13" s="147"/>
      <c r="E13" s="147"/>
      <c r="F13" s="41" t="s">
        <v>37</v>
      </c>
      <c r="G13" s="91" t="e">
        <f>'MRS(input) '!E11</f>
        <v>#DIV/0!</v>
      </c>
      <c r="H13" s="74" t="s">
        <v>118</v>
      </c>
      <c r="I13" s="75" t="s">
        <v>114</v>
      </c>
    </row>
    <row r="14" spans="1:11" ht="60" customHeight="1">
      <c r="A14" s="43"/>
      <c r="B14" s="70"/>
      <c r="C14" s="141" t="s">
        <v>286</v>
      </c>
      <c r="D14" s="141"/>
      <c r="E14" s="141"/>
      <c r="F14" s="41" t="s">
        <v>37</v>
      </c>
      <c r="G14" s="113" t="e">
        <f>G18</f>
        <v>#DIV/0!</v>
      </c>
      <c r="H14" s="102" t="s">
        <v>115</v>
      </c>
      <c r="I14" s="101" t="s">
        <v>116</v>
      </c>
    </row>
    <row r="15" spans="1:11" ht="47.4" customHeight="1">
      <c r="A15" s="43"/>
      <c r="B15" s="70"/>
      <c r="C15" s="153" t="s">
        <v>287</v>
      </c>
      <c r="D15" s="154"/>
      <c r="E15" s="155"/>
      <c r="F15" s="41" t="s">
        <v>37</v>
      </c>
      <c r="G15" s="125" t="e">
        <f>'MRS(input) '!E13</f>
        <v>#DIV/0!</v>
      </c>
      <c r="H15" s="74" t="s">
        <v>117</v>
      </c>
      <c r="I15" s="101" t="s">
        <v>301</v>
      </c>
    </row>
    <row r="16" spans="1:11" ht="51.6" customHeight="1">
      <c r="C16" s="8"/>
      <c r="D16" s="8"/>
      <c r="E16" s="8"/>
      <c r="F16" s="2"/>
      <c r="G16" s="95"/>
      <c r="H16" s="96"/>
    </row>
    <row r="17" spans="1:9" ht="18.75" customHeight="1">
      <c r="A17" s="43"/>
      <c r="B17" s="144" t="s">
        <v>288</v>
      </c>
      <c r="C17" s="145"/>
      <c r="D17" s="145"/>
      <c r="E17" s="145"/>
      <c r="F17" s="145"/>
      <c r="G17" s="146"/>
      <c r="H17" s="30"/>
      <c r="I17" s="78"/>
    </row>
    <row r="18" spans="1:9" ht="36" customHeight="1">
      <c r="A18" s="43"/>
      <c r="B18" s="45"/>
      <c r="C18" s="141" t="s">
        <v>286</v>
      </c>
      <c r="D18" s="141"/>
      <c r="E18" s="141"/>
      <c r="F18" s="41" t="s">
        <v>37</v>
      </c>
      <c r="G18" s="113" t="e">
        <f>(G21*G22*G23*G24)/(G19*G20)</f>
        <v>#DIV/0!</v>
      </c>
      <c r="H18" s="102" t="s">
        <v>115</v>
      </c>
      <c r="I18" s="101" t="s">
        <v>116</v>
      </c>
    </row>
    <row r="19" spans="1:9" ht="40.200000000000003" customHeight="1">
      <c r="A19" s="44"/>
      <c r="B19" s="46"/>
      <c r="C19" s="147" t="s">
        <v>289</v>
      </c>
      <c r="D19" s="147"/>
      <c r="E19" s="147"/>
      <c r="F19" s="41" t="s">
        <v>37</v>
      </c>
      <c r="G19" s="89" t="e">
        <f>'MRS(input) '!E10</f>
        <v>#DIV/0!</v>
      </c>
      <c r="H19" s="74" t="s">
        <v>118</v>
      </c>
      <c r="I19" s="75" t="s">
        <v>248</v>
      </c>
    </row>
    <row r="20" spans="1:9" ht="60" customHeight="1">
      <c r="A20" s="43"/>
      <c r="B20" s="70"/>
      <c r="C20" s="153" t="s">
        <v>287</v>
      </c>
      <c r="D20" s="154"/>
      <c r="E20" s="155"/>
      <c r="F20" s="41" t="s">
        <v>37</v>
      </c>
      <c r="G20" s="125" t="e">
        <f>'MRS(input) '!E13</f>
        <v>#DIV/0!</v>
      </c>
      <c r="H20" s="74" t="s">
        <v>117</v>
      </c>
      <c r="I20" s="101" t="s">
        <v>301</v>
      </c>
    </row>
    <row r="21" spans="1:9" ht="47.4" customHeight="1">
      <c r="A21" s="43"/>
      <c r="B21" s="70"/>
      <c r="C21" s="71" t="s">
        <v>290</v>
      </c>
      <c r="D21" s="72"/>
      <c r="E21" s="73"/>
      <c r="F21" s="41" t="s">
        <v>37</v>
      </c>
      <c r="G21" s="125" t="e">
        <f>'MRS(input) '!E12</f>
        <v>#DIV/0!</v>
      </c>
      <c r="H21" s="74" t="s">
        <v>117</v>
      </c>
      <c r="I21" s="101" t="s">
        <v>119</v>
      </c>
    </row>
    <row r="22" spans="1:9" ht="47.4" customHeight="1">
      <c r="A22" s="43"/>
      <c r="B22" s="70"/>
      <c r="C22" s="71" t="s">
        <v>120</v>
      </c>
      <c r="D22" s="72"/>
      <c r="E22" s="73"/>
      <c r="F22" s="41" t="s">
        <v>37</v>
      </c>
      <c r="G22" s="125" t="e">
        <f>'MRS(input) '!E9</f>
        <v>#DIV/0!</v>
      </c>
      <c r="H22" s="74" t="s">
        <v>121</v>
      </c>
      <c r="I22" s="101" t="s">
        <v>291</v>
      </c>
    </row>
    <row r="23" spans="1:9" ht="47.4" customHeight="1">
      <c r="A23" s="43"/>
      <c r="B23" s="70"/>
      <c r="C23" s="71" t="s">
        <v>122</v>
      </c>
      <c r="D23" s="72"/>
      <c r="E23" s="73"/>
      <c r="F23" s="41" t="s">
        <v>37</v>
      </c>
      <c r="G23" s="125">
        <v>0</v>
      </c>
      <c r="H23" s="74" t="s">
        <v>123</v>
      </c>
      <c r="I23" s="101" t="s">
        <v>124</v>
      </c>
    </row>
    <row r="24" spans="1:9" ht="47.4" customHeight="1">
      <c r="A24" s="43"/>
      <c r="B24" s="70"/>
      <c r="C24" s="71" t="s">
        <v>152</v>
      </c>
      <c r="D24" s="72"/>
      <c r="E24" s="73"/>
      <c r="F24" s="41" t="s">
        <v>37</v>
      </c>
      <c r="G24" s="125">
        <v>56100</v>
      </c>
      <c r="H24" s="74" t="s">
        <v>98</v>
      </c>
      <c r="I24" s="101" t="s">
        <v>125</v>
      </c>
    </row>
    <row r="25" spans="1:9" ht="63.6" customHeight="1" thickBot="1">
      <c r="C25" s="8"/>
      <c r="D25" s="8"/>
      <c r="E25" s="8"/>
      <c r="F25" s="2"/>
      <c r="G25" s="95"/>
      <c r="H25" s="96"/>
    </row>
    <row r="26" spans="1:9" ht="18.75" customHeight="1" thickBot="1">
      <c r="A26" s="43"/>
      <c r="B26" s="142" t="s">
        <v>126</v>
      </c>
      <c r="C26" s="143"/>
      <c r="D26" s="143"/>
      <c r="E26" s="143"/>
      <c r="F26" s="29"/>
      <c r="G26" s="54"/>
      <c r="H26" s="30"/>
      <c r="I26" s="78"/>
    </row>
    <row r="27" spans="1:9" ht="18.75" customHeight="1">
      <c r="A27" s="43"/>
      <c r="B27" s="99"/>
      <c r="C27" s="148" t="s">
        <v>132</v>
      </c>
      <c r="D27" s="149"/>
      <c r="E27" s="150"/>
      <c r="F27" s="29"/>
      <c r="G27" s="100"/>
      <c r="H27" s="30"/>
    </row>
    <row r="28" spans="1:9" ht="36" customHeight="1">
      <c r="A28" s="43"/>
      <c r="B28" s="45"/>
      <c r="C28" s="141" t="s">
        <v>111</v>
      </c>
      <c r="D28" s="141"/>
      <c r="E28" s="141"/>
      <c r="F28" s="41" t="s">
        <v>37</v>
      </c>
      <c r="G28" s="89">
        <f>G29*G30*G31*10^-6</f>
        <v>0</v>
      </c>
      <c r="H28" s="36" t="s">
        <v>58</v>
      </c>
      <c r="I28" s="101" t="s">
        <v>112</v>
      </c>
    </row>
    <row r="29" spans="1:9" ht="40.200000000000003" customHeight="1">
      <c r="A29" s="44"/>
      <c r="B29" s="46"/>
      <c r="C29" s="147" t="s">
        <v>127</v>
      </c>
      <c r="D29" s="147"/>
      <c r="E29" s="147"/>
      <c r="F29" s="41" t="s">
        <v>37</v>
      </c>
      <c r="G29" s="89">
        <f>G41</f>
        <v>0</v>
      </c>
      <c r="H29" s="102" t="s">
        <v>138</v>
      </c>
      <c r="I29" s="101" t="s">
        <v>137</v>
      </c>
    </row>
    <row r="30" spans="1:9" ht="60" customHeight="1">
      <c r="A30" s="43"/>
      <c r="B30" s="70"/>
      <c r="C30" s="141" t="s">
        <v>128</v>
      </c>
      <c r="D30" s="141"/>
      <c r="E30" s="141"/>
      <c r="F30" s="41" t="s">
        <v>37</v>
      </c>
      <c r="G30" s="113">
        <v>0</v>
      </c>
      <c r="H30" s="102" t="s">
        <v>117</v>
      </c>
      <c r="I30" s="101" t="s">
        <v>129</v>
      </c>
    </row>
    <row r="31" spans="1:9" ht="47.4" customHeight="1">
      <c r="A31" s="43"/>
      <c r="B31" s="70"/>
      <c r="C31" s="71" t="s">
        <v>130</v>
      </c>
      <c r="D31" s="72"/>
      <c r="E31" s="73"/>
      <c r="F31" s="41" t="s">
        <v>37</v>
      </c>
      <c r="G31" s="76">
        <v>0</v>
      </c>
      <c r="H31" s="74"/>
      <c r="I31" s="101" t="s">
        <v>131</v>
      </c>
    </row>
    <row r="32" spans="1:9" ht="51.6" customHeight="1">
      <c r="C32" s="8"/>
      <c r="D32" s="8"/>
      <c r="E32" s="8"/>
      <c r="F32" s="2"/>
      <c r="G32" s="95"/>
      <c r="H32" s="96"/>
    </row>
    <row r="33" spans="1:9" ht="18.75" customHeight="1">
      <c r="A33" s="43"/>
      <c r="B33" s="99"/>
      <c r="C33" s="148" t="s">
        <v>133</v>
      </c>
      <c r="D33" s="149"/>
      <c r="E33" s="150"/>
      <c r="F33" s="29"/>
      <c r="G33" s="114"/>
      <c r="H33" s="30"/>
    </row>
    <row r="34" spans="1:9" ht="36" customHeight="1">
      <c r="A34" s="43"/>
      <c r="B34" s="45"/>
      <c r="C34" s="141" t="s">
        <v>111</v>
      </c>
      <c r="D34" s="141"/>
      <c r="E34" s="141"/>
      <c r="F34" s="41" t="s">
        <v>37</v>
      </c>
      <c r="G34" s="89" t="e">
        <f>G36*G35/G37</f>
        <v>#DIV/0!</v>
      </c>
      <c r="H34" s="36" t="s">
        <v>58</v>
      </c>
      <c r="I34" s="101" t="s">
        <v>112</v>
      </c>
    </row>
    <row r="35" spans="1:9" ht="40.200000000000003" customHeight="1">
      <c r="A35" s="44"/>
      <c r="B35" s="46"/>
      <c r="C35" s="147" t="s">
        <v>134</v>
      </c>
      <c r="D35" s="147"/>
      <c r="E35" s="147"/>
      <c r="F35" s="41" t="s">
        <v>37</v>
      </c>
      <c r="G35" s="91">
        <v>0</v>
      </c>
      <c r="H35" s="102" t="s">
        <v>136</v>
      </c>
      <c r="I35" s="75" t="s">
        <v>135</v>
      </c>
    </row>
    <row r="36" spans="1:9" ht="60" customHeight="1">
      <c r="A36" s="43"/>
      <c r="B36" s="70"/>
      <c r="C36" s="141" t="s">
        <v>127</v>
      </c>
      <c r="D36" s="141"/>
      <c r="E36" s="141"/>
      <c r="F36" s="41" t="s">
        <v>37</v>
      </c>
      <c r="G36" s="126">
        <f>G41</f>
        <v>0</v>
      </c>
      <c r="H36" s="102" t="s">
        <v>138</v>
      </c>
      <c r="I36" s="101" t="s">
        <v>137</v>
      </c>
    </row>
    <row r="37" spans="1:9" ht="47.4" customHeight="1">
      <c r="A37" s="43"/>
      <c r="B37" s="70"/>
      <c r="C37" s="71" t="s">
        <v>139</v>
      </c>
      <c r="D37" s="72"/>
      <c r="E37" s="73"/>
      <c r="F37" s="41" t="s">
        <v>37</v>
      </c>
      <c r="G37" s="125" t="e">
        <f>'MRS(input) '!E30</f>
        <v>#DIV/0!</v>
      </c>
      <c r="H37" s="74" t="s">
        <v>141</v>
      </c>
      <c r="I37" s="101" t="s">
        <v>140</v>
      </c>
    </row>
    <row r="38" spans="1:9" ht="47.4" customHeight="1">
      <c r="A38" s="43"/>
      <c r="B38" s="70"/>
      <c r="C38" s="71" t="s">
        <v>142</v>
      </c>
      <c r="D38" s="72"/>
      <c r="E38" s="73"/>
      <c r="F38" s="41" t="s">
        <v>37</v>
      </c>
      <c r="G38" s="76"/>
      <c r="H38" s="74"/>
      <c r="I38" s="101" t="s">
        <v>143</v>
      </c>
    </row>
    <row r="39" spans="1:9" ht="51.6" customHeight="1">
      <c r="C39" s="8"/>
      <c r="D39" s="8"/>
      <c r="E39" s="8"/>
      <c r="F39" s="2"/>
      <c r="G39" s="95"/>
      <c r="H39" s="96"/>
    </row>
    <row r="40" spans="1:9" ht="18.75" customHeight="1">
      <c r="A40" s="43"/>
      <c r="B40" s="99"/>
      <c r="C40" s="148" t="s">
        <v>145</v>
      </c>
      <c r="D40" s="149"/>
      <c r="E40" s="150"/>
      <c r="F40" s="29"/>
      <c r="G40" s="114"/>
      <c r="H40" s="30"/>
    </row>
    <row r="41" spans="1:9" ht="36" customHeight="1">
      <c r="A41" s="43"/>
      <c r="B41" s="45"/>
      <c r="C41" s="141" t="s">
        <v>144</v>
      </c>
      <c r="D41" s="141"/>
      <c r="E41" s="141"/>
      <c r="F41" s="41" t="s">
        <v>37</v>
      </c>
      <c r="G41" s="89">
        <f>G42*G43*G44*G45</f>
        <v>0</v>
      </c>
      <c r="H41" s="36" t="s">
        <v>138</v>
      </c>
      <c r="I41" s="101" t="s">
        <v>137</v>
      </c>
    </row>
    <row r="42" spans="1:9" ht="40.200000000000003" customHeight="1">
      <c r="A42" s="44"/>
      <c r="B42" s="46"/>
      <c r="C42" s="147" t="s">
        <v>147</v>
      </c>
      <c r="D42" s="147"/>
      <c r="E42" s="147"/>
      <c r="F42" s="41" t="s">
        <v>37</v>
      </c>
      <c r="G42" s="89">
        <v>0</v>
      </c>
      <c r="H42" s="102" t="s">
        <v>121</v>
      </c>
      <c r="I42" s="75" t="s">
        <v>148</v>
      </c>
    </row>
    <row r="43" spans="1:9" ht="60" customHeight="1">
      <c r="A43" s="43"/>
      <c r="B43" s="70"/>
      <c r="C43" s="141" t="s">
        <v>149</v>
      </c>
      <c r="D43" s="141"/>
      <c r="E43" s="141"/>
      <c r="F43" s="41" t="s">
        <v>37</v>
      </c>
      <c r="G43" s="69">
        <v>0</v>
      </c>
      <c r="H43" s="102" t="s">
        <v>150</v>
      </c>
      <c r="I43" s="101" t="s">
        <v>151</v>
      </c>
    </row>
    <row r="44" spans="1:9" ht="47.4" customHeight="1">
      <c r="A44" s="43"/>
      <c r="B44" s="70"/>
      <c r="C44" s="71" t="s">
        <v>152</v>
      </c>
      <c r="D44" s="72"/>
      <c r="E44" s="73"/>
      <c r="F44" s="41" t="s">
        <v>37</v>
      </c>
      <c r="G44" s="76">
        <v>56100</v>
      </c>
      <c r="H44" s="74" t="s">
        <v>98</v>
      </c>
      <c r="I44" s="101" t="s">
        <v>125</v>
      </c>
    </row>
    <row r="45" spans="1:9" ht="47.4" customHeight="1">
      <c r="A45" s="43"/>
      <c r="B45" s="70"/>
      <c r="C45" s="71" t="s">
        <v>153</v>
      </c>
      <c r="D45" s="72"/>
      <c r="E45" s="73"/>
      <c r="F45" s="41" t="s">
        <v>37</v>
      </c>
      <c r="G45" s="103">
        <v>0</v>
      </c>
      <c r="H45" s="74"/>
      <c r="I45" s="101" t="s">
        <v>154</v>
      </c>
    </row>
    <row r="46" spans="1:9" ht="47.4" customHeight="1">
      <c r="A46" s="43"/>
      <c r="B46" s="70"/>
      <c r="C46" s="71" t="s">
        <v>155</v>
      </c>
      <c r="D46" s="72"/>
      <c r="E46" s="73"/>
      <c r="F46" s="41" t="s">
        <v>37</v>
      </c>
      <c r="G46" s="103"/>
      <c r="H46" s="74"/>
      <c r="I46" s="101" t="s">
        <v>156</v>
      </c>
    </row>
    <row r="47" spans="1:9" ht="51.6" customHeight="1">
      <c r="C47" s="8"/>
      <c r="D47" s="8"/>
      <c r="E47" s="8"/>
      <c r="F47" s="2"/>
      <c r="G47" s="95"/>
      <c r="H47" s="96"/>
    </row>
    <row r="48" spans="1:9" ht="18.75" customHeight="1" thickBot="1">
      <c r="A48" s="42" t="s">
        <v>5</v>
      </c>
      <c r="B48" s="38"/>
      <c r="C48" s="44"/>
      <c r="D48" s="44"/>
      <c r="E48" s="37"/>
      <c r="F48" s="39"/>
      <c r="G48" s="42"/>
      <c r="H48" s="37"/>
      <c r="I48" s="39"/>
    </row>
    <row r="49" spans="1:10" ht="18.75" customHeight="1" thickBot="1">
      <c r="A49" s="44"/>
      <c r="B49" s="143" t="s">
        <v>292</v>
      </c>
      <c r="C49" s="143"/>
      <c r="D49" s="143"/>
      <c r="E49" s="143"/>
      <c r="F49" s="29"/>
      <c r="G49" s="112" t="e">
        <f>G51+G57+G58</f>
        <v>#DIV/0!</v>
      </c>
      <c r="H49" s="30" t="s">
        <v>58</v>
      </c>
      <c r="I49" s="93" t="s">
        <v>159</v>
      </c>
    </row>
    <row r="50" spans="1:10" ht="24.6" customHeight="1" thickBot="1">
      <c r="A50" s="43"/>
      <c r="B50" s="142" t="s">
        <v>157</v>
      </c>
      <c r="C50" s="143"/>
      <c r="D50" s="143"/>
      <c r="E50" s="143"/>
      <c r="F50" s="29"/>
      <c r="G50" s="54"/>
      <c r="H50" s="30"/>
      <c r="I50" s="78"/>
    </row>
    <row r="51" spans="1:10" ht="42" customHeight="1">
      <c r="B51" s="8"/>
      <c r="C51" s="141" t="s">
        <v>293</v>
      </c>
      <c r="D51" s="141"/>
      <c r="E51" s="141"/>
      <c r="F51" s="41" t="s">
        <v>37</v>
      </c>
      <c r="G51" s="32" t="e">
        <f>G52*G53</f>
        <v>#DIV/0!</v>
      </c>
      <c r="H51" s="98" t="s">
        <v>75</v>
      </c>
      <c r="I51" s="93" t="s">
        <v>159</v>
      </c>
    </row>
    <row r="52" spans="1:10" ht="42" customHeight="1">
      <c r="B52" s="8"/>
      <c r="C52" s="141" t="s">
        <v>160</v>
      </c>
      <c r="D52" s="141"/>
      <c r="E52" s="141"/>
      <c r="F52" s="41" t="s">
        <v>37</v>
      </c>
      <c r="G52" s="32" t="e">
        <f>'MRS(input) '!E26</f>
        <v>#DIV/0!</v>
      </c>
      <c r="H52" s="36" t="s">
        <v>80</v>
      </c>
      <c r="I52" s="2" t="s">
        <v>161</v>
      </c>
    </row>
    <row r="53" spans="1:10" ht="40.950000000000003" customHeight="1">
      <c r="C53" s="141" t="s">
        <v>102</v>
      </c>
      <c r="D53" s="141"/>
      <c r="E53" s="141"/>
      <c r="F53" s="41" t="s">
        <v>37</v>
      </c>
      <c r="G53" s="77" t="e">
        <f>'MRS(input) '!E27</f>
        <v>#DIV/0!</v>
      </c>
      <c r="H53" s="74" t="s">
        <v>59</v>
      </c>
      <c r="I53" s="116" t="s">
        <v>162</v>
      </c>
    </row>
    <row r="54" spans="1:10" ht="40.950000000000003" customHeight="1">
      <c r="C54" s="8"/>
      <c r="D54" s="8"/>
      <c r="E54" s="8"/>
      <c r="F54" s="2"/>
      <c r="G54" s="95"/>
      <c r="H54" s="96"/>
    </row>
    <row r="55" spans="1:10" ht="24" customHeight="1" thickBot="1">
      <c r="C55" s="8"/>
      <c r="D55" s="8"/>
      <c r="E55" s="8"/>
      <c r="F55" s="2"/>
      <c r="G55" s="95"/>
      <c r="H55" s="96"/>
    </row>
    <row r="56" spans="1:10" ht="24.6" customHeight="1" thickBot="1">
      <c r="A56" s="43"/>
      <c r="B56" s="142" t="s">
        <v>163</v>
      </c>
      <c r="C56" s="143"/>
      <c r="D56" s="143"/>
      <c r="E56" s="143"/>
      <c r="F56" s="29"/>
      <c r="G56" s="54"/>
      <c r="H56" s="30"/>
      <c r="I56" s="78"/>
    </row>
    <row r="57" spans="1:10" ht="42" customHeight="1">
      <c r="B57" s="8"/>
      <c r="C57" s="141" t="s">
        <v>158</v>
      </c>
      <c r="D57" s="141"/>
      <c r="E57" s="141"/>
      <c r="F57" s="41" t="s">
        <v>37</v>
      </c>
      <c r="G57" s="32" t="e">
        <f>G60*(G59/G61)</f>
        <v>#DIV/0!</v>
      </c>
      <c r="H57" s="98" t="s">
        <v>75</v>
      </c>
      <c r="I57" s="93" t="s">
        <v>159</v>
      </c>
      <c r="J57" s="115" t="s">
        <v>249</v>
      </c>
    </row>
    <row r="58" spans="1:10" ht="42" customHeight="1">
      <c r="B58" s="8"/>
      <c r="C58" s="141" t="s">
        <v>158</v>
      </c>
      <c r="D58" s="141"/>
      <c r="E58" s="141"/>
      <c r="F58" s="41" t="s">
        <v>37</v>
      </c>
      <c r="G58" s="32" t="e">
        <f>G60*G62*G63</f>
        <v>#DIV/0!</v>
      </c>
      <c r="H58" s="98" t="s">
        <v>75</v>
      </c>
      <c r="I58" s="93" t="s">
        <v>159</v>
      </c>
      <c r="J58" s="115" t="s">
        <v>250</v>
      </c>
    </row>
    <row r="59" spans="1:10" ht="42" customHeight="1">
      <c r="B59" s="8"/>
      <c r="C59" s="141" t="s">
        <v>164</v>
      </c>
      <c r="D59" s="141"/>
      <c r="E59" s="141"/>
      <c r="F59" s="41" t="s">
        <v>37</v>
      </c>
      <c r="G59" s="32" t="e">
        <f>'MRS(input) '!E32</f>
        <v>#DIV/0!</v>
      </c>
      <c r="H59" s="36" t="s">
        <v>136</v>
      </c>
      <c r="I59" s="2" t="s">
        <v>135</v>
      </c>
    </row>
    <row r="60" spans="1:10" ht="40.950000000000003" customHeight="1">
      <c r="C60" s="141" t="s">
        <v>165</v>
      </c>
      <c r="D60" s="141"/>
      <c r="E60" s="141"/>
      <c r="F60" s="41" t="s">
        <v>37</v>
      </c>
      <c r="G60" s="77" t="e">
        <f>G68</f>
        <v>#DIV/0!</v>
      </c>
      <c r="H60" s="74" t="s">
        <v>138</v>
      </c>
      <c r="I60" s="93" t="s">
        <v>166</v>
      </c>
    </row>
    <row r="61" spans="1:10" ht="42" customHeight="1">
      <c r="B61" s="8"/>
      <c r="C61" s="141" t="s">
        <v>167</v>
      </c>
      <c r="D61" s="141"/>
      <c r="E61" s="141"/>
      <c r="F61" s="41" t="s">
        <v>37</v>
      </c>
      <c r="G61" s="32" t="e">
        <f>'MRS(input) '!E30</f>
        <v>#DIV/0!</v>
      </c>
      <c r="H61" s="98" t="s">
        <v>141</v>
      </c>
      <c r="I61" s="93" t="s">
        <v>168</v>
      </c>
      <c r="J61" s="2"/>
    </row>
    <row r="62" spans="1:10" ht="42" customHeight="1">
      <c r="B62" s="8"/>
      <c r="C62" s="141" t="s">
        <v>169</v>
      </c>
      <c r="D62" s="141"/>
      <c r="E62" s="141"/>
      <c r="F62" s="41" t="s">
        <v>37</v>
      </c>
      <c r="G62" s="32" t="e">
        <f>'MRS(input) '!E28</f>
        <v>#DIV/0!</v>
      </c>
      <c r="H62" s="36" t="s">
        <v>117</v>
      </c>
      <c r="I62" s="2" t="s">
        <v>170</v>
      </c>
    </row>
    <row r="63" spans="1:10" ht="40.950000000000003" customHeight="1">
      <c r="C63" s="141" t="s">
        <v>130</v>
      </c>
      <c r="D63" s="141"/>
      <c r="E63" s="141"/>
      <c r="F63" s="41" t="s">
        <v>37</v>
      </c>
      <c r="G63" s="77" t="e">
        <f>'MRS(input) '!E31</f>
        <v>#DIV/0!</v>
      </c>
      <c r="H63" s="74" t="s">
        <v>138</v>
      </c>
      <c r="I63" s="93" t="s">
        <v>171</v>
      </c>
    </row>
    <row r="64" spans="1:10" ht="40.950000000000003" customHeight="1">
      <c r="C64" s="141" t="s">
        <v>172</v>
      </c>
      <c r="D64" s="141"/>
      <c r="E64" s="141"/>
      <c r="F64" s="41" t="s">
        <v>37</v>
      </c>
      <c r="G64" s="77">
        <v>0</v>
      </c>
      <c r="H64" s="74"/>
      <c r="I64" s="93" t="s">
        <v>143</v>
      </c>
    </row>
    <row r="65" spans="1:10" ht="40.950000000000003" customHeight="1">
      <c r="C65" s="8"/>
      <c r="D65" s="8"/>
      <c r="E65" s="8"/>
      <c r="F65" s="2"/>
      <c r="G65" s="95"/>
      <c r="H65" s="96"/>
    </row>
    <row r="66" spans="1:10" ht="54" customHeight="1">
      <c r="C66" s="8"/>
      <c r="D66" s="8"/>
      <c r="E66" s="8"/>
      <c r="F66" s="2"/>
      <c r="G66" s="95"/>
      <c r="H66" s="96"/>
    </row>
    <row r="67" spans="1:10" ht="32.4" customHeight="1">
      <c r="A67" s="43"/>
      <c r="B67" s="99"/>
      <c r="C67" s="152" t="s">
        <v>173</v>
      </c>
      <c r="D67" s="149"/>
      <c r="E67" s="150"/>
      <c r="F67" s="29"/>
      <c r="G67" s="100"/>
      <c r="H67" s="30"/>
    </row>
    <row r="68" spans="1:10" ht="36" customHeight="1">
      <c r="A68" s="43"/>
      <c r="B68" s="45"/>
      <c r="C68" s="141" t="s">
        <v>173</v>
      </c>
      <c r="D68" s="141"/>
      <c r="E68" s="141"/>
      <c r="F68" s="41" t="s">
        <v>37</v>
      </c>
      <c r="G68" s="89" t="e">
        <f>G69*G70/(1-G71)*10^-3</f>
        <v>#DIV/0!</v>
      </c>
      <c r="H68" s="36" t="s">
        <v>146</v>
      </c>
      <c r="I68" s="101" t="s">
        <v>174</v>
      </c>
    </row>
    <row r="69" spans="1:10" ht="40.200000000000003" customHeight="1">
      <c r="A69" s="44"/>
      <c r="B69" s="46"/>
      <c r="C69" s="147" t="s">
        <v>175</v>
      </c>
      <c r="D69" s="147"/>
      <c r="E69" s="147"/>
      <c r="F69" s="41" t="s">
        <v>37</v>
      </c>
      <c r="G69" s="89" t="e">
        <f>'MRS(input) '!E30</f>
        <v>#DIV/0!</v>
      </c>
      <c r="H69" s="102" t="s">
        <v>141</v>
      </c>
      <c r="I69" s="75" t="s">
        <v>176</v>
      </c>
    </row>
    <row r="70" spans="1:10" ht="60" customHeight="1">
      <c r="A70" s="43"/>
      <c r="B70" s="70"/>
      <c r="C70" s="141" t="s">
        <v>177</v>
      </c>
      <c r="D70" s="141"/>
      <c r="E70" s="141"/>
      <c r="F70" s="41" t="s">
        <v>37</v>
      </c>
      <c r="G70" s="69" t="e">
        <f>'MRS(input) '!E27</f>
        <v>#DIV/0!</v>
      </c>
      <c r="H70" s="102" t="s">
        <v>178</v>
      </c>
      <c r="I70" s="101" t="s">
        <v>179</v>
      </c>
    </row>
    <row r="71" spans="1:10" ht="47.4" customHeight="1">
      <c r="A71" s="43"/>
      <c r="B71" s="70"/>
      <c r="C71" s="153" t="s">
        <v>306</v>
      </c>
      <c r="D71" s="154"/>
      <c r="E71" s="155"/>
      <c r="F71" s="41" t="s">
        <v>37</v>
      </c>
      <c r="G71" s="76" t="e">
        <f>'MRS(input) '!E29</f>
        <v>#DIV/0!</v>
      </c>
      <c r="H71" s="130" t="s">
        <v>188</v>
      </c>
      <c r="I71" s="101" t="s">
        <v>251</v>
      </c>
    </row>
    <row r="72" spans="1:10" ht="51.6" customHeight="1">
      <c r="C72" s="8"/>
      <c r="D72" s="8"/>
      <c r="E72" s="8"/>
      <c r="F72" s="2"/>
      <c r="G72" s="95"/>
      <c r="H72" s="96"/>
    </row>
    <row r="73" spans="1:10" ht="18.75" customHeight="1">
      <c r="A73" s="42" t="s">
        <v>103</v>
      </c>
      <c r="B73" s="38"/>
      <c r="C73" s="44"/>
      <c r="D73" s="44"/>
      <c r="E73" s="37"/>
      <c r="F73" s="47"/>
      <c r="G73" s="42"/>
      <c r="H73" s="42"/>
      <c r="I73" s="47"/>
    </row>
    <row r="74" spans="1:10" ht="36.6" customHeight="1">
      <c r="A74" s="44"/>
      <c r="B74" s="143" t="s">
        <v>104</v>
      </c>
      <c r="C74" s="143"/>
      <c r="D74" s="143"/>
      <c r="E74" s="158"/>
      <c r="F74" s="41" t="s">
        <v>37</v>
      </c>
      <c r="G74" s="94">
        <v>0</v>
      </c>
      <c r="H74" s="92" t="s">
        <v>75</v>
      </c>
      <c r="I74" s="97" t="s">
        <v>105</v>
      </c>
      <c r="J74" s="127"/>
    </row>
    <row r="75" spans="1:10" ht="36.6" customHeight="1">
      <c r="A75" s="156" t="s">
        <v>304</v>
      </c>
      <c r="B75" s="156"/>
      <c r="C75" s="157" t="s">
        <v>303</v>
      </c>
      <c r="D75" s="157"/>
      <c r="E75" s="157"/>
      <c r="F75" s="2"/>
      <c r="G75" s="95"/>
      <c r="H75" s="96"/>
      <c r="I75" s="128"/>
      <c r="J75" s="127"/>
    </row>
    <row r="76" spans="1:10" ht="21.75" customHeight="1">
      <c r="E76" s="1" t="s">
        <v>8</v>
      </c>
    </row>
    <row r="77" spans="1:10" ht="36" customHeight="1">
      <c r="E77" s="28" t="s">
        <v>77</v>
      </c>
      <c r="F77" s="88">
        <v>56100</v>
      </c>
      <c r="G77" s="14" t="s">
        <v>99</v>
      </c>
      <c r="H77" s="2"/>
    </row>
    <row r="78" spans="1:10" s="2" customFormat="1">
      <c r="E78" s="1"/>
      <c r="F78" s="1"/>
      <c r="G78" s="1"/>
      <c r="H78" s="1"/>
    </row>
    <row r="81" spans="1:9">
      <c r="I81" s="9">
        <f>'MRS(input) '!K42</f>
        <v>0</v>
      </c>
    </row>
    <row r="82" spans="1:9">
      <c r="I82" s="9">
        <f>'MRS(input) '!K43</f>
        <v>0</v>
      </c>
    </row>
    <row r="83" spans="1:9" ht="15.6">
      <c r="A83" s="151" t="s">
        <v>49</v>
      </c>
      <c r="B83" s="151"/>
      <c r="C83" s="151"/>
      <c r="D83" s="151"/>
      <c r="E83" s="151"/>
      <c r="F83" s="151"/>
      <c r="G83" s="151"/>
      <c r="H83" s="151"/>
      <c r="I83" s="151"/>
    </row>
    <row r="85" spans="1:9" ht="14.4" thickBot="1">
      <c r="A85" s="42" t="s">
        <v>2</v>
      </c>
      <c r="B85" s="38"/>
      <c r="C85" s="38"/>
      <c r="D85" s="38"/>
      <c r="E85" s="37"/>
      <c r="F85" s="39" t="s">
        <v>6</v>
      </c>
      <c r="G85" s="47" t="s">
        <v>0</v>
      </c>
      <c r="H85" s="39" t="s">
        <v>1</v>
      </c>
      <c r="I85" s="40" t="s">
        <v>7</v>
      </c>
    </row>
    <row r="86" spans="1:9" ht="16.8" thickBot="1">
      <c r="A86" s="44"/>
      <c r="B86" s="143" t="s">
        <v>38</v>
      </c>
      <c r="C86" s="143"/>
      <c r="D86" s="143"/>
      <c r="E86" s="143"/>
      <c r="F86" s="29" t="s">
        <v>50</v>
      </c>
      <c r="G86" s="54">
        <f>G90-G94</f>
        <v>0</v>
      </c>
      <c r="H86" s="30" t="s">
        <v>58</v>
      </c>
      <c r="I86" s="41" t="s">
        <v>39</v>
      </c>
    </row>
    <row r="87" spans="1:9">
      <c r="A87" s="42" t="s">
        <v>3</v>
      </c>
      <c r="B87" s="38"/>
      <c r="C87" s="38"/>
      <c r="D87" s="38"/>
      <c r="E87" s="37"/>
      <c r="F87" s="37"/>
      <c r="G87" s="31"/>
      <c r="H87" s="37"/>
      <c r="I87" s="39"/>
    </row>
    <row r="88" spans="1:9" ht="16.2">
      <c r="A88" s="44"/>
      <c r="B88" s="143" t="s">
        <v>53</v>
      </c>
      <c r="C88" s="143"/>
      <c r="D88" s="143"/>
      <c r="E88" s="143"/>
      <c r="F88" s="41" t="s">
        <v>37</v>
      </c>
      <c r="G88" s="52">
        <f>F97</f>
        <v>0.30499999999999999</v>
      </c>
      <c r="H88" s="35" t="s">
        <v>59</v>
      </c>
      <c r="I88" s="41" t="s">
        <v>40</v>
      </c>
    </row>
    <row r="89" spans="1:9" ht="14.4" thickBot="1">
      <c r="A89" s="42" t="s">
        <v>4</v>
      </c>
      <c r="B89" s="37"/>
      <c r="C89" s="38"/>
      <c r="D89" s="39"/>
      <c r="E89" s="39"/>
      <c r="F89" s="39"/>
      <c r="G89" s="42"/>
      <c r="H89" s="37"/>
      <c r="I89" s="39"/>
    </row>
    <row r="90" spans="1:9" ht="16.8" thickBot="1">
      <c r="A90" s="43"/>
      <c r="B90" s="142" t="s">
        <v>41</v>
      </c>
      <c r="C90" s="143"/>
      <c r="D90" s="143"/>
      <c r="E90" s="143"/>
      <c r="F90" s="29" t="s">
        <v>50</v>
      </c>
      <c r="G90" s="54">
        <f>G91*G92</f>
        <v>0</v>
      </c>
      <c r="H90" s="30" t="s">
        <v>58</v>
      </c>
      <c r="I90" s="41" t="s">
        <v>42</v>
      </c>
    </row>
    <row r="91" spans="1:9" ht="26.4" customHeight="1">
      <c r="A91" s="43"/>
      <c r="B91" s="45"/>
      <c r="C91" s="141" t="s">
        <v>43</v>
      </c>
      <c r="D91" s="141"/>
      <c r="E91" s="141"/>
      <c r="F91" s="41" t="s">
        <v>37</v>
      </c>
      <c r="G91" s="53">
        <f>'MRS(input) '!E49</f>
        <v>0</v>
      </c>
      <c r="H91" s="34" t="s">
        <v>36</v>
      </c>
      <c r="I91" s="41" t="s">
        <v>44</v>
      </c>
    </row>
    <row r="92" spans="1:9" ht="16.2">
      <c r="A92" s="44"/>
      <c r="B92" s="46"/>
      <c r="C92" s="141" t="s">
        <v>53</v>
      </c>
      <c r="D92" s="141"/>
      <c r="E92" s="141"/>
      <c r="F92" s="41" t="s">
        <v>37</v>
      </c>
      <c r="G92" s="32">
        <f>F97</f>
        <v>0.30499999999999999</v>
      </c>
      <c r="H92" s="36" t="s">
        <v>59</v>
      </c>
      <c r="I92" s="13" t="s">
        <v>40</v>
      </c>
    </row>
    <row r="93" spans="1:9" ht="14.4" thickBot="1">
      <c r="A93" s="42" t="s">
        <v>5</v>
      </c>
      <c r="B93" s="38"/>
      <c r="C93" s="38"/>
      <c r="D93" s="38"/>
      <c r="E93" s="37"/>
      <c r="F93" s="39"/>
      <c r="G93" s="42"/>
      <c r="H93" s="37"/>
      <c r="I93" s="39"/>
    </row>
    <row r="94" spans="1:9" ht="16.8" thickBot="1">
      <c r="A94" s="44"/>
      <c r="B94" s="143" t="s">
        <v>45</v>
      </c>
      <c r="C94" s="143"/>
      <c r="D94" s="143"/>
      <c r="E94" s="143"/>
      <c r="F94" s="29" t="s">
        <v>50</v>
      </c>
      <c r="G94" s="54">
        <v>0</v>
      </c>
      <c r="H94" s="30" t="s">
        <v>58</v>
      </c>
      <c r="I94" s="41" t="s">
        <v>46</v>
      </c>
    </row>
    <row r="95" spans="1:9">
      <c r="F95" s="5"/>
      <c r="G95" s="4"/>
      <c r="H95" s="4"/>
    </row>
    <row r="96" spans="1:9">
      <c r="E96" s="1" t="s">
        <v>8</v>
      </c>
    </row>
    <row r="97" spans="1:8" ht="30">
      <c r="E97" s="28" t="s">
        <v>53</v>
      </c>
      <c r="F97" s="55">
        <v>0.30499999999999999</v>
      </c>
      <c r="G97" s="14" t="s">
        <v>59</v>
      </c>
      <c r="H97" s="2"/>
    </row>
    <row r="98" spans="1:8">
      <c r="A98" s="2"/>
      <c r="B98" s="2"/>
      <c r="C98" s="2"/>
      <c r="D98" s="2"/>
    </row>
  </sheetData>
  <mergeCells count="55">
    <mergeCell ref="B94:E94"/>
    <mergeCell ref="A83:I83"/>
    <mergeCell ref="B86:E86"/>
    <mergeCell ref="B88:E88"/>
    <mergeCell ref="B90:E90"/>
    <mergeCell ref="C91:E91"/>
    <mergeCell ref="C92:E92"/>
    <mergeCell ref="C69:E69"/>
    <mergeCell ref="C70:E70"/>
    <mergeCell ref="C71:E71"/>
    <mergeCell ref="B74:E74"/>
    <mergeCell ref="A75:B75"/>
    <mergeCell ref="C75:E75"/>
    <mergeCell ref="C61:E61"/>
    <mergeCell ref="C62:E62"/>
    <mergeCell ref="C63:E63"/>
    <mergeCell ref="C64:E64"/>
    <mergeCell ref="C67:E67"/>
    <mergeCell ref="C68:E68"/>
    <mergeCell ref="C53:E53"/>
    <mergeCell ref="B56:E56"/>
    <mergeCell ref="C57:E57"/>
    <mergeCell ref="C58:E58"/>
    <mergeCell ref="C59:E59"/>
    <mergeCell ref="C60:E60"/>
    <mergeCell ref="C42:E42"/>
    <mergeCell ref="C43:E43"/>
    <mergeCell ref="B49:E49"/>
    <mergeCell ref="B50:E50"/>
    <mergeCell ref="C51:E51"/>
    <mergeCell ref="C52:E52"/>
    <mergeCell ref="C33:E33"/>
    <mergeCell ref="C34:E34"/>
    <mergeCell ref="C35:E35"/>
    <mergeCell ref="C36:E36"/>
    <mergeCell ref="C40:E40"/>
    <mergeCell ref="C41:E41"/>
    <mergeCell ref="C20:E20"/>
    <mergeCell ref="B26:E26"/>
    <mergeCell ref="C27:E27"/>
    <mergeCell ref="C28:E28"/>
    <mergeCell ref="C29:E29"/>
    <mergeCell ref="C30:E30"/>
    <mergeCell ref="C13:E13"/>
    <mergeCell ref="C14:E14"/>
    <mergeCell ref="C15:E15"/>
    <mergeCell ref="B17:G17"/>
    <mergeCell ref="C18:E18"/>
    <mergeCell ref="C19:E19"/>
    <mergeCell ref="A3:I3"/>
    <mergeCell ref="B6:E6"/>
    <mergeCell ref="B8:E8"/>
    <mergeCell ref="B10:E10"/>
    <mergeCell ref="B11:E11"/>
    <mergeCell ref="C12:E12"/>
  </mergeCells>
  <pageMargins left="0.70866141732283472" right="0.70866141732283472" top="0.74803149606299213" bottom="0.74803149606299213" header="0.31496062992125984" footer="0.31496062992125984"/>
  <pageSetup paperSize="9" scale="71" fitToHeight="2" orientation="portrait" r:id="rId1"/>
  <rowBreaks count="1" manualBreakCount="1">
    <brk id="52" max="8"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C17F3A-72C0-4189-9F2E-FE252AC6512F}">
  <sheetPr>
    <tabColor theme="3" tint="0.39997558519241921"/>
  </sheetPr>
  <dimension ref="A1:I37"/>
  <sheetViews>
    <sheetView showGridLines="0" view="pageBreakPreview" zoomScale="120" zoomScaleNormal="100" zoomScaleSheetLayoutView="120" workbookViewId="0">
      <selection activeCell="I2" sqref="I2"/>
    </sheetView>
  </sheetViews>
  <sheetFormatPr defaultColWidth="9" defaultRowHeight="13.8"/>
  <cols>
    <col min="1" max="2" width="2.69921875" style="1" customWidth="1"/>
    <col min="3" max="4" width="3.69921875" style="1" customWidth="1"/>
    <col min="5" max="5" width="47.19921875" style="1" customWidth="1"/>
    <col min="6" max="6" width="12.69921875" style="1" customWidth="1"/>
    <col min="7" max="7" width="18.09765625" style="1" bestFit="1" customWidth="1"/>
    <col min="8" max="8" width="13.796875" style="1" customWidth="1"/>
    <col min="9" max="9" width="11.796875" style="2" customWidth="1"/>
    <col min="10" max="10" width="15.796875" style="1" customWidth="1"/>
    <col min="11" max="16384" width="9" style="1"/>
  </cols>
  <sheetData>
    <row r="1" spans="1:9" ht="18" customHeight="1">
      <c r="I1" s="9" t="str">
        <f>'MPS(calc_process)'!I1</f>
        <v>Monitoring Spreadsheet: JCM_TH_TVER-04-01_ver01.0</v>
      </c>
    </row>
    <row r="2" spans="1:9" ht="18" customHeight="1">
      <c r="I2" s="9" t="str">
        <f>'MPS(calc_process)'!I2</f>
        <v>Reference Number:</v>
      </c>
    </row>
    <row r="3" spans="1:9" ht="27.75" customHeight="1">
      <c r="A3" s="151" t="s">
        <v>254</v>
      </c>
      <c r="B3" s="151"/>
      <c r="C3" s="151"/>
      <c r="D3" s="151"/>
      <c r="E3" s="151"/>
      <c r="F3" s="151"/>
      <c r="G3" s="151"/>
      <c r="H3" s="151"/>
      <c r="I3" s="151"/>
    </row>
    <row r="4" spans="1:9" ht="11.25" customHeight="1"/>
    <row r="5" spans="1:9" ht="18.75" customHeight="1">
      <c r="A5" s="42" t="s">
        <v>255</v>
      </c>
      <c r="B5" s="37"/>
      <c r="C5" s="38"/>
      <c r="D5" s="39"/>
      <c r="E5" s="39"/>
      <c r="F5" s="39"/>
      <c r="G5" s="42"/>
      <c r="H5" s="37"/>
      <c r="I5" s="47"/>
    </row>
    <row r="6" spans="1:9" ht="18.75" customHeight="1">
      <c r="A6" s="43"/>
      <c r="B6" s="142" t="s">
        <v>256</v>
      </c>
      <c r="C6" s="143"/>
      <c r="D6" s="143"/>
      <c r="E6" s="143"/>
      <c r="F6" s="41" t="s">
        <v>257</v>
      </c>
      <c r="G6" s="117">
        <f>G7</f>
        <v>0</v>
      </c>
      <c r="H6" s="118" t="s">
        <v>258</v>
      </c>
      <c r="I6" s="119" t="s">
        <v>259</v>
      </c>
    </row>
    <row r="7" spans="1:9" ht="39.6" customHeight="1">
      <c r="A7" s="43"/>
      <c r="B7" s="45"/>
      <c r="C7" s="141" t="s">
        <v>302</v>
      </c>
      <c r="D7" s="141"/>
      <c r="E7" s="141"/>
      <c r="F7" s="41" t="s">
        <v>257</v>
      </c>
      <c r="G7" s="117">
        <f>G8*G9</f>
        <v>0</v>
      </c>
      <c r="H7" s="118" t="s">
        <v>258</v>
      </c>
      <c r="I7" s="119" t="s">
        <v>259</v>
      </c>
    </row>
    <row r="8" spans="1:9" ht="36" customHeight="1">
      <c r="A8" s="43"/>
      <c r="B8" s="45"/>
      <c r="C8" s="141" t="s">
        <v>260</v>
      </c>
      <c r="D8" s="141"/>
      <c r="E8" s="141"/>
      <c r="F8" s="41" t="s">
        <v>257</v>
      </c>
      <c r="G8" s="117">
        <v>0</v>
      </c>
      <c r="H8" s="118" t="s">
        <v>261</v>
      </c>
      <c r="I8" s="120" t="s">
        <v>262</v>
      </c>
    </row>
    <row r="9" spans="1:9" ht="36" customHeight="1">
      <c r="A9" s="43"/>
      <c r="B9" s="45"/>
      <c r="C9" s="141" t="s">
        <v>263</v>
      </c>
      <c r="D9" s="141"/>
      <c r="E9" s="141"/>
      <c r="F9" s="41" t="s">
        <v>257</v>
      </c>
      <c r="G9" s="117">
        <v>0</v>
      </c>
      <c r="H9" s="118" t="s">
        <v>271</v>
      </c>
      <c r="I9" s="119" t="s">
        <v>264</v>
      </c>
    </row>
    <row r="10" spans="1:9" ht="36" customHeight="1">
      <c r="A10" s="44"/>
      <c r="B10" s="46"/>
      <c r="C10" s="147" t="s">
        <v>265</v>
      </c>
      <c r="D10" s="147"/>
      <c r="E10" s="147"/>
      <c r="F10" s="41" t="s">
        <v>257</v>
      </c>
      <c r="G10" s="89">
        <v>0</v>
      </c>
      <c r="H10" s="74"/>
      <c r="I10" s="121" t="s">
        <v>143</v>
      </c>
    </row>
    <row r="11" spans="1:9" ht="64.2" customHeight="1">
      <c r="C11" s="8"/>
      <c r="D11" s="8"/>
      <c r="E11" s="8"/>
      <c r="F11" s="2"/>
      <c r="G11" s="95"/>
      <c r="H11" s="96"/>
    </row>
    <row r="12" spans="1:9" ht="18.75" customHeight="1">
      <c r="A12" s="43"/>
      <c r="B12" s="142" t="s">
        <v>266</v>
      </c>
      <c r="C12" s="143"/>
      <c r="D12" s="143"/>
      <c r="E12" s="143"/>
      <c r="F12" s="41" t="s">
        <v>257</v>
      </c>
      <c r="G12" s="117">
        <f>G13</f>
        <v>0</v>
      </c>
      <c r="H12" s="118" t="s">
        <v>258</v>
      </c>
      <c r="I12" s="119" t="s">
        <v>267</v>
      </c>
    </row>
    <row r="13" spans="1:9" ht="31.2" customHeight="1">
      <c r="A13" s="43"/>
      <c r="B13" s="45"/>
      <c r="C13" s="141" t="s">
        <v>268</v>
      </c>
      <c r="D13" s="141"/>
      <c r="E13" s="141"/>
      <c r="F13" s="41" t="s">
        <v>257</v>
      </c>
      <c r="G13" s="117">
        <f>G14*G15</f>
        <v>0</v>
      </c>
      <c r="H13" s="118" t="s">
        <v>258</v>
      </c>
      <c r="I13" s="119" t="s">
        <v>267</v>
      </c>
    </row>
    <row r="14" spans="1:9" ht="36" customHeight="1">
      <c r="A14" s="43"/>
      <c r="B14" s="45"/>
      <c r="C14" s="141" t="s">
        <v>269</v>
      </c>
      <c r="D14" s="141"/>
      <c r="E14" s="141"/>
      <c r="F14" s="41" t="s">
        <v>257</v>
      </c>
      <c r="G14" s="117">
        <v>0</v>
      </c>
      <c r="H14" s="118" t="s">
        <v>261</v>
      </c>
      <c r="I14" s="120" t="s">
        <v>270</v>
      </c>
    </row>
    <row r="15" spans="1:9" ht="36" customHeight="1">
      <c r="A15" s="43"/>
      <c r="B15" s="45"/>
      <c r="C15" s="141" t="s">
        <v>263</v>
      </c>
      <c r="D15" s="141"/>
      <c r="E15" s="141"/>
      <c r="F15" s="41" t="s">
        <v>257</v>
      </c>
      <c r="G15" s="117">
        <v>0</v>
      </c>
      <c r="H15" s="118" t="s">
        <v>271</v>
      </c>
      <c r="I15" s="119" t="s">
        <v>264</v>
      </c>
    </row>
    <row r="16" spans="1:9" ht="36" customHeight="1">
      <c r="A16" s="44"/>
      <c r="B16" s="46"/>
      <c r="C16" s="147" t="s">
        <v>265</v>
      </c>
      <c r="D16" s="147"/>
      <c r="E16" s="147"/>
      <c r="F16" s="41" t="s">
        <v>257</v>
      </c>
      <c r="G16" s="89">
        <v>0</v>
      </c>
      <c r="H16" s="74"/>
      <c r="I16" s="121" t="s">
        <v>143</v>
      </c>
    </row>
    <row r="17" spans="1:9" ht="64.2" customHeight="1">
      <c r="C17" s="8"/>
      <c r="D17" s="8"/>
      <c r="E17" s="8"/>
      <c r="F17" s="2"/>
      <c r="G17" s="95"/>
      <c r="H17" s="96"/>
    </row>
    <row r="18" spans="1:9" ht="18.75" customHeight="1">
      <c r="A18" s="43"/>
      <c r="B18" s="142" t="s">
        <v>272</v>
      </c>
      <c r="C18" s="162"/>
      <c r="D18" s="162"/>
      <c r="E18" s="163"/>
      <c r="F18" s="41"/>
      <c r="G18" s="117"/>
      <c r="H18" s="118"/>
      <c r="I18" s="119"/>
    </row>
    <row r="19" spans="1:9" ht="18.75" customHeight="1">
      <c r="A19" s="164" t="s">
        <v>273</v>
      </c>
      <c r="B19" s="165"/>
      <c r="C19" s="165"/>
      <c r="D19" s="165"/>
      <c r="E19" s="165"/>
      <c r="F19" s="165"/>
      <c r="G19" s="165"/>
      <c r="H19" s="165"/>
      <c r="I19" s="166"/>
    </row>
    <row r="20" spans="1:9" ht="22.8" customHeight="1">
      <c r="A20" s="160" t="s">
        <v>274</v>
      </c>
      <c r="B20" s="161"/>
      <c r="C20" s="161"/>
      <c r="D20" s="161"/>
      <c r="E20" s="161"/>
      <c r="F20" s="122"/>
      <c r="G20" s="122"/>
      <c r="H20" s="122"/>
      <c r="I20" s="123"/>
    </row>
    <row r="21" spans="1:9" ht="31.2" customHeight="1">
      <c r="A21" s="43"/>
      <c r="B21" s="45"/>
      <c r="C21" s="141" t="s">
        <v>263</v>
      </c>
      <c r="D21" s="141"/>
      <c r="E21" s="141"/>
      <c r="F21" s="41" t="s">
        <v>257</v>
      </c>
      <c r="G21" s="117">
        <f>G22*(44/12)</f>
        <v>0</v>
      </c>
      <c r="H21" s="118" t="s">
        <v>271</v>
      </c>
      <c r="I21" s="119" t="s">
        <v>264</v>
      </c>
    </row>
    <row r="22" spans="1:9" ht="36" customHeight="1">
      <c r="A22" s="43"/>
      <c r="B22" s="45"/>
      <c r="C22" s="141" t="s">
        <v>275</v>
      </c>
      <c r="D22" s="141"/>
      <c r="E22" s="141"/>
      <c r="F22" s="41" t="s">
        <v>257</v>
      </c>
      <c r="G22" s="117">
        <v>0</v>
      </c>
      <c r="H22" s="118" t="s">
        <v>276</v>
      </c>
      <c r="I22" s="120" t="s">
        <v>277</v>
      </c>
    </row>
    <row r="23" spans="1:9" ht="36" customHeight="1">
      <c r="A23" s="44"/>
      <c r="B23" s="46"/>
      <c r="C23" s="147" t="s">
        <v>265</v>
      </c>
      <c r="D23" s="147"/>
      <c r="E23" s="147"/>
      <c r="F23" s="41" t="s">
        <v>257</v>
      </c>
      <c r="G23" s="89">
        <v>0</v>
      </c>
      <c r="H23" s="74"/>
      <c r="I23" s="121" t="s">
        <v>143</v>
      </c>
    </row>
    <row r="24" spans="1:9" ht="64.2" customHeight="1">
      <c r="C24" s="8"/>
      <c r="D24" s="8"/>
      <c r="E24" s="8"/>
      <c r="F24" s="2"/>
      <c r="G24" s="95"/>
      <c r="H24" s="96"/>
    </row>
    <row r="25" spans="1:9" ht="22.8" customHeight="1">
      <c r="A25" s="160" t="s">
        <v>295</v>
      </c>
      <c r="B25" s="161"/>
      <c r="C25" s="161"/>
      <c r="D25" s="161"/>
      <c r="E25" s="161"/>
      <c r="F25" s="122"/>
      <c r="G25" s="122"/>
      <c r="H25" s="122"/>
      <c r="I25" s="123"/>
    </row>
    <row r="26" spans="1:9" ht="31.2" customHeight="1">
      <c r="A26" s="43"/>
      <c r="B26" s="45"/>
      <c r="C26" s="141" t="s">
        <v>294</v>
      </c>
      <c r="D26" s="141"/>
      <c r="E26" s="141"/>
      <c r="F26" s="41" t="s">
        <v>257</v>
      </c>
      <c r="G26" s="117">
        <f>G27*G28*(44/12)</f>
        <v>0</v>
      </c>
      <c r="H26" s="118" t="s">
        <v>296</v>
      </c>
      <c r="I26" s="119" t="s">
        <v>264</v>
      </c>
    </row>
    <row r="27" spans="1:9" ht="36" customHeight="1">
      <c r="A27" s="43"/>
      <c r="B27" s="45"/>
      <c r="C27" s="141" t="s">
        <v>275</v>
      </c>
      <c r="D27" s="141"/>
      <c r="E27" s="141"/>
      <c r="F27" s="41" t="s">
        <v>257</v>
      </c>
      <c r="G27" s="117">
        <v>0</v>
      </c>
      <c r="H27" s="118" t="s">
        <v>276</v>
      </c>
      <c r="I27" s="120" t="s">
        <v>277</v>
      </c>
    </row>
    <row r="28" spans="1:9" ht="36" customHeight="1">
      <c r="A28" s="43"/>
      <c r="B28" s="45"/>
      <c r="C28" s="141" t="s">
        <v>298</v>
      </c>
      <c r="D28" s="141"/>
      <c r="E28" s="141"/>
      <c r="F28" s="41" t="s">
        <v>257</v>
      </c>
      <c r="G28" s="117">
        <v>0</v>
      </c>
      <c r="H28" s="118" t="s">
        <v>297</v>
      </c>
      <c r="I28" s="124" t="s">
        <v>278</v>
      </c>
    </row>
    <row r="29" spans="1:9" ht="36" customHeight="1">
      <c r="A29" s="44"/>
      <c r="B29" s="46"/>
      <c r="C29" s="147" t="s">
        <v>265</v>
      </c>
      <c r="D29" s="147"/>
      <c r="E29" s="147"/>
      <c r="F29" s="41" t="s">
        <v>257</v>
      </c>
      <c r="G29" s="89">
        <v>0</v>
      </c>
      <c r="H29" s="74"/>
      <c r="I29" s="121" t="s">
        <v>143</v>
      </c>
    </row>
    <row r="30" spans="1:9" ht="64.2" customHeight="1">
      <c r="C30" s="8"/>
      <c r="D30" s="8"/>
      <c r="E30" s="8"/>
      <c r="F30" s="2"/>
      <c r="G30" s="95"/>
      <c r="H30" s="96"/>
    </row>
    <row r="31" spans="1:9" ht="18.75" customHeight="1">
      <c r="A31" s="164" t="s">
        <v>279</v>
      </c>
      <c r="B31" s="165"/>
      <c r="C31" s="165"/>
      <c r="D31" s="165"/>
      <c r="E31" s="165"/>
      <c r="F31" s="165"/>
      <c r="G31" s="165"/>
      <c r="H31" s="165"/>
      <c r="I31" s="166"/>
    </row>
    <row r="32" spans="1:9" ht="31.2" customHeight="1">
      <c r="A32" s="43"/>
      <c r="B32" s="45"/>
      <c r="C32" s="141" t="s">
        <v>263</v>
      </c>
      <c r="D32" s="141"/>
      <c r="E32" s="141"/>
      <c r="F32" s="41" t="s">
        <v>257</v>
      </c>
      <c r="G32" s="117">
        <f>G33*G34</f>
        <v>0</v>
      </c>
      <c r="H32" s="118" t="s">
        <v>271</v>
      </c>
      <c r="I32" s="119" t="s">
        <v>264</v>
      </c>
    </row>
    <row r="33" spans="1:9" ht="36" customHeight="1">
      <c r="A33" s="43"/>
      <c r="B33" s="45"/>
      <c r="C33" s="141" t="s">
        <v>280</v>
      </c>
      <c r="D33" s="141"/>
      <c r="E33" s="141"/>
      <c r="F33" s="41" t="s">
        <v>257</v>
      </c>
      <c r="G33" s="117">
        <v>0</v>
      </c>
      <c r="H33" s="118" t="s">
        <v>123</v>
      </c>
      <c r="I33" s="120" t="s">
        <v>281</v>
      </c>
    </row>
    <row r="34" spans="1:9" ht="36" customHeight="1">
      <c r="A34" s="44"/>
      <c r="B34" s="46"/>
      <c r="C34" s="147" t="s">
        <v>299</v>
      </c>
      <c r="D34" s="147"/>
      <c r="E34" s="147"/>
      <c r="F34" s="41" t="s">
        <v>257</v>
      </c>
      <c r="G34" s="89">
        <v>0</v>
      </c>
      <c r="H34" s="74" t="s">
        <v>98</v>
      </c>
      <c r="I34" s="121" t="s">
        <v>300</v>
      </c>
    </row>
    <row r="35" spans="1:9" ht="36" customHeight="1">
      <c r="A35" s="44"/>
      <c r="B35" s="46"/>
      <c r="C35" s="147" t="s">
        <v>265</v>
      </c>
      <c r="D35" s="147"/>
      <c r="E35" s="147"/>
      <c r="F35" s="41" t="s">
        <v>257</v>
      </c>
      <c r="G35" s="89">
        <v>0</v>
      </c>
      <c r="H35" s="74"/>
      <c r="I35" s="121" t="s">
        <v>143</v>
      </c>
    </row>
    <row r="36" spans="1:9" ht="64.2" customHeight="1">
      <c r="C36" s="8"/>
      <c r="D36" s="8"/>
      <c r="E36" s="8"/>
      <c r="F36" s="2"/>
      <c r="G36" s="95"/>
      <c r="H36" s="96"/>
    </row>
    <row r="37" spans="1:9">
      <c r="A37" s="2"/>
      <c r="B37" s="2"/>
      <c r="C37" s="2"/>
      <c r="D37" s="2"/>
    </row>
  </sheetData>
  <mergeCells count="27">
    <mergeCell ref="C33:E33"/>
    <mergeCell ref="C35:E35"/>
    <mergeCell ref="C26:E26"/>
    <mergeCell ref="C27:E27"/>
    <mergeCell ref="C28:E28"/>
    <mergeCell ref="C29:E29"/>
    <mergeCell ref="A31:I31"/>
    <mergeCell ref="C32:E32"/>
    <mergeCell ref="C34:E34"/>
    <mergeCell ref="A25:E25"/>
    <mergeCell ref="B12:E12"/>
    <mergeCell ref="C13:E13"/>
    <mergeCell ref="C14:E14"/>
    <mergeCell ref="C15:E15"/>
    <mergeCell ref="C16:E16"/>
    <mergeCell ref="B18:E18"/>
    <mergeCell ref="A19:I19"/>
    <mergeCell ref="A20:E20"/>
    <mergeCell ref="C21:E21"/>
    <mergeCell ref="C22:E22"/>
    <mergeCell ref="C23:E23"/>
    <mergeCell ref="C10:E10"/>
    <mergeCell ref="A3:I3"/>
    <mergeCell ref="B6:E6"/>
    <mergeCell ref="C7:E7"/>
    <mergeCell ref="C8:E8"/>
    <mergeCell ref="C9:E9"/>
  </mergeCells>
  <pageMargins left="0.70866141732283472" right="0.70866141732283472" top="0.74803149606299213" bottom="0.74803149606299213" header="0.31496062992125984" footer="0.31496062992125984"/>
  <pageSetup paperSize="9" scale="71" fitToHeight="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เวิร์กชีต</vt:lpstr>
      </vt:variant>
      <vt:variant>
        <vt:i4>8</vt:i4>
      </vt:variant>
      <vt:variant>
        <vt:lpstr>ช่วงที่มีชื่อ</vt:lpstr>
      </vt:variant>
      <vt:variant>
        <vt:i4>5</vt:i4>
      </vt:variant>
    </vt:vector>
  </HeadingPairs>
  <TitlesOfParts>
    <vt:vector size="13" baseType="lpstr">
      <vt:lpstr>MPS(input)</vt:lpstr>
      <vt:lpstr>MPS(input_separate)</vt:lpstr>
      <vt:lpstr>MPS(calc_process)</vt:lpstr>
      <vt:lpstr>MSS</vt:lpstr>
      <vt:lpstr>MRS(input) </vt:lpstr>
      <vt:lpstr>MRS(input_separate) </vt:lpstr>
      <vt:lpstr>MRS(calc_process)</vt:lpstr>
      <vt:lpstr>Tool_02_01</vt:lpstr>
      <vt:lpstr>'MPS(calc_process)'!Print_Area</vt:lpstr>
      <vt:lpstr>'MPS(input)'!Print_Area</vt:lpstr>
      <vt:lpstr>'MRS(calc_process)'!Print_Area</vt:lpstr>
      <vt:lpstr>'MRS(input) '!Print_Area</vt:lpstr>
      <vt:lpstr>Tool_02_01!Print_Area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Yamashita Hiroyuki(山下 泰之)</dc:creator>
  <cp:lastModifiedBy>Weerawat Thetket</cp:lastModifiedBy>
  <cp:lastPrinted>2016-08-25T02:11:33Z</cp:lastPrinted>
  <dcterms:created xsi:type="dcterms:W3CDTF">2012-01-13T02:28:29Z</dcterms:created>
  <dcterms:modified xsi:type="dcterms:W3CDTF">2025-12-29T15:42:48Z</dcterms:modified>
</cp:coreProperties>
</file>