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d.docs.live.net/5aaf7fd7a90e929f/Desktop/Meth/Meth/Meth Rev01/โฟลเดอร์ใหม่/"/>
    </mc:Choice>
  </mc:AlternateContent>
  <xr:revisionPtr revIDLastSave="93" documentId="8_{1B0BF6D2-1E31-48A9-B605-73B19E4B3B83}" xr6:coauthVersionLast="47" xr6:coauthVersionMax="47" xr10:uidLastSave="{DB0F3E88-24BF-4D25-BB91-97E81B2E2E84}"/>
  <bookViews>
    <workbookView xWindow="-108" yWindow="-108" windowWidth="23256" windowHeight="12456" tabRatio="670" xr2:uid="{00000000-000D-0000-FFFF-FFFF00000000}"/>
  </bookViews>
  <sheets>
    <sheet name="MPS(input)" sheetId="30" r:id="rId1"/>
    <sheet name="MPS(input_separate)" sheetId="32" r:id="rId2"/>
    <sheet name="MPS(calc_process)" sheetId="31" r:id="rId3"/>
    <sheet name="MSS" sheetId="33" r:id="rId4"/>
    <sheet name="MRS(input)" sheetId="46" r:id="rId5"/>
    <sheet name="MRS(input_separate)" sheetId="47" r:id="rId6"/>
    <sheet name="MRS(calc_process)" sheetId="48" r:id="rId7"/>
    <sheet name="Tool_02_01 " sheetId="45" r:id="rId8"/>
  </sheets>
  <externalReferences>
    <externalReference r:id="rId9"/>
  </externalReferences>
  <definedNames>
    <definedName name="_xlnm.Print_Area" localSheetId="2">'MPS(calc_process)'!$A$1:$I$51</definedName>
    <definedName name="_xlnm.Print_Area" localSheetId="0">'MPS(input)'!$A$1:$K$32</definedName>
    <definedName name="_xlnm.Print_Area" localSheetId="6">'MRS(calc_process)'!$A$1:$I$51</definedName>
    <definedName name="_xlnm.Print_Area" localSheetId="4">'MRS(input)'!$A$1:$K$33</definedName>
    <definedName name="_xlnm.Print_Area" localSheetId="5">'MRS(input_separate)'!$A$1:$E$18</definedName>
    <definedName name="_xlnm.Print_Area" localSheetId="7">'Tool_02_01 '!$A$1:$I$36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5" i="48" l="1"/>
  <c r="G64" i="48"/>
  <c r="G63" i="48"/>
  <c r="G61" i="48"/>
  <c r="G59" i="48"/>
  <c r="I55" i="48"/>
  <c r="I54" i="48"/>
  <c r="G46" i="48"/>
  <c r="G40" i="48"/>
  <c r="G39" i="48" s="1"/>
  <c r="G8" i="48"/>
  <c r="I2" i="48"/>
  <c r="I1" i="48"/>
  <c r="E45" i="46"/>
  <c r="E44" i="46"/>
  <c r="E43" i="46"/>
  <c r="E42" i="46" s="1"/>
  <c r="E12" i="46"/>
  <c r="G27" i="48" s="1"/>
  <c r="E11" i="46"/>
  <c r="G32" i="48" s="1"/>
  <c r="G31" i="48" s="1"/>
  <c r="E10" i="46"/>
  <c r="G19" i="48" s="1"/>
  <c r="E9" i="46"/>
  <c r="G13" i="48" s="1"/>
  <c r="I2" i="45"/>
  <c r="I1" i="45"/>
  <c r="G39" i="31"/>
  <c r="G40" i="31"/>
  <c r="G32" i="45"/>
  <c r="G26" i="45"/>
  <c r="G21" i="45"/>
  <c r="G13" i="45"/>
  <c r="G12" i="45"/>
  <c r="G7" i="45"/>
  <c r="G6" i="45"/>
  <c r="G20" i="31"/>
  <c r="G27" i="31"/>
  <c r="G25" i="31" s="1"/>
  <c r="G17" i="31"/>
  <c r="E12" i="30"/>
  <c r="E11" i="30"/>
  <c r="E10" i="30"/>
  <c r="E9" i="30"/>
  <c r="G46" i="31"/>
  <c r="G20" i="48" l="1"/>
  <c r="G17" i="48" s="1"/>
  <c r="G26" i="48"/>
  <c r="G25" i="48" s="1"/>
  <c r="G12" i="31"/>
  <c r="G32" i="31"/>
  <c r="G26" i="31"/>
  <c r="G12" i="48" l="1"/>
  <c r="G11" i="48" s="1"/>
  <c r="G10" i="48" s="1"/>
  <c r="G6" i="48" s="1"/>
  <c r="B27" i="46" s="1"/>
  <c r="G13" i="31"/>
  <c r="G65" i="31"/>
  <c r="G64" i="31"/>
  <c r="G61" i="31"/>
  <c r="I55" i="31"/>
  <c r="I54" i="31"/>
  <c r="E45" i="30"/>
  <c r="E44" i="30"/>
  <c r="E43" i="30"/>
  <c r="C2" i="33"/>
  <c r="C1" i="33"/>
  <c r="I1" i="31"/>
  <c r="G8" i="31"/>
  <c r="I2" i="31"/>
  <c r="G19" i="31" l="1"/>
  <c r="G31" i="31"/>
  <c r="G63" i="31"/>
  <c r="G59" i="31" s="1"/>
  <c r="E42" i="30"/>
  <c r="G11" i="31" l="1"/>
  <c r="G10" i="31" l="1"/>
  <c r="G6" i="31" s="1"/>
  <c r="B27" i="30" s="1"/>
</calcChain>
</file>

<file path=xl/sharedStrings.xml><?xml version="1.0" encoding="utf-8"?>
<sst xmlns="http://schemas.openxmlformats.org/spreadsheetml/2006/main" count="745" uniqueCount="235">
  <si>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</si>
  <si>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</si>
  <si>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</si>
  <si>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</si>
  <si>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</si>
  <si>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</si>
  <si>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</si>
  <si>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</si>
  <si>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</si>
  <si>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</si>
  <si>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</si>
  <si>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</si>
  <si>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</si>
  <si>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</si>
  <si>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</si>
  <si>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</si>
  <si>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</si>
  <si>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</si>
  <si>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</si>
  <si>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</si>
  <si>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</si>
  <si>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</si>
  <si>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</si>
  <si>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</si>
  <si>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</si>
  <si>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</si>
  <si>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</si>
  <si>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</si>
  <si>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</si>
  <si>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</si>
  <si>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</si>
  <si>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</si>
  <si>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</si>
  <si>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</si>
  <si>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</si>
  <si>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MWh/p</t>
    <phoneticPr fontId="2"/>
  </si>
  <si>
    <t>Electricity</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</si>
  <si>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</si>
  <si>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</si>
  <si>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</si>
  <si>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</si>
  <si>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</si>
  <si>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</si>
  <si>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</si>
  <si>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</si>
  <si>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</si>
  <si>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</si>
  <si>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</si>
  <si>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</si>
  <si>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</si>
  <si>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</si>
  <si>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</si>
  <si>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</si>
  <si>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</si>
  <si>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</si>
  <si>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t>Reference Number:</t>
    <phoneticPr fontId="2"/>
  </si>
  <si>
    <r>
      <t>tCO</t>
    </r>
    <r>
      <rPr>
        <vertAlign val="subscript"/>
        <sz val="11"/>
        <color indexed="8"/>
        <rFont val="Arial"/>
        <family val="2"/>
      </rPr>
      <t>2</t>
    </r>
    <r>
      <rPr>
        <sz val="11"/>
        <color indexed="8"/>
        <rFont val="Arial"/>
        <family val="2"/>
      </rPr>
      <t>eq/p</t>
    </r>
  </si>
  <si>
    <r>
      <t>tCO</t>
    </r>
    <r>
      <rPr>
        <vertAlign val="subscript"/>
        <sz val="11"/>
        <color indexed="8"/>
        <rFont val="Arial"/>
        <family val="2"/>
      </rPr>
      <t>2</t>
    </r>
    <r>
      <rPr>
        <sz val="11"/>
        <color indexed="8"/>
        <rFont val="Arial"/>
        <family val="2"/>
      </rPr>
      <t>eq/MWh</t>
    </r>
  </si>
  <si>
    <t>พารามิเตอร์</t>
  </si>
  <si>
    <t>ความหมาย</t>
  </si>
  <si>
    <t>หน่วย</t>
  </si>
  <si>
    <t>ค่า</t>
  </si>
  <si>
    <r>
      <t>ER</t>
    </r>
    <r>
      <rPr>
        <b/>
        <vertAlign val="subscript"/>
        <sz val="16"/>
        <color indexed="12"/>
        <rFont val="BrowalliaUPC"/>
        <family val="2"/>
      </rPr>
      <t>y</t>
    </r>
  </si>
  <si>
    <t xml:space="preserve">การลดการปล่อยก๊าซเรือนกระจกในปี y  </t>
  </si>
  <si>
    <r>
      <t>tCO</t>
    </r>
    <r>
      <rPr>
        <b/>
        <vertAlign val="subscript"/>
        <sz val="16"/>
        <color indexed="60"/>
        <rFont val="BrowalliaUPC"/>
        <family val="2"/>
      </rPr>
      <t>2</t>
    </r>
    <r>
      <rPr>
        <b/>
        <sz val="16"/>
        <color indexed="60"/>
        <rFont val="BrowalliaUPC"/>
        <family val="2"/>
      </rPr>
      <t>e/year</t>
    </r>
  </si>
  <si>
    <r>
      <t>BE</t>
    </r>
    <r>
      <rPr>
        <vertAlign val="subscript"/>
        <sz val="16"/>
        <color indexed="12"/>
        <rFont val="BrowalliaUPC"/>
        <family val="2"/>
      </rPr>
      <t>y</t>
    </r>
  </si>
  <si>
    <t xml:space="preserve">การปล่อยก๊าซเรือนกระจกจากกรณีฐานในปี y </t>
  </si>
  <si>
    <r>
      <t>tCO</t>
    </r>
    <r>
      <rPr>
        <vertAlign val="subscript"/>
        <sz val="16"/>
        <color indexed="60"/>
        <rFont val="BrowalliaUPC"/>
        <family val="2"/>
      </rPr>
      <t>2</t>
    </r>
    <r>
      <rPr>
        <sz val="16"/>
        <color indexed="60"/>
        <rFont val="BrowalliaUPC"/>
        <family val="2"/>
      </rPr>
      <t>e/year</t>
    </r>
  </si>
  <si>
    <r>
      <t>PE</t>
    </r>
    <r>
      <rPr>
        <vertAlign val="subscript"/>
        <sz val="16"/>
        <color indexed="12"/>
        <rFont val="BrowalliaUPC"/>
        <family val="2"/>
      </rPr>
      <t>y</t>
    </r>
  </si>
  <si>
    <t xml:space="preserve">การปล่อยก๊าซเรือนกระจกจากการดำเนินโครงการในปี y </t>
  </si>
  <si>
    <r>
      <t>LE</t>
    </r>
    <r>
      <rPr>
        <vertAlign val="subscript"/>
        <sz val="16"/>
        <color indexed="12"/>
        <rFont val="BrowalliaUPC"/>
        <family val="2"/>
      </rPr>
      <t>y</t>
    </r>
  </si>
  <si>
    <t xml:space="preserve">การปล่อยก๊าซเรือนกระจกนอกขอบเขตโครงการในปี y  </t>
  </si>
  <si>
    <t>(2)</t>
  </si>
  <si>
    <r>
      <t>tCO</t>
    </r>
    <r>
      <rPr>
        <vertAlign val="subscript"/>
        <sz val="11"/>
        <color indexed="8"/>
        <rFont val="Arial"/>
        <family val="2"/>
      </rPr>
      <t>2</t>
    </r>
    <r>
      <rPr>
        <sz val="11"/>
        <color indexed="8"/>
        <rFont val="Arial"/>
        <family val="2"/>
      </rPr>
      <t>eq</t>
    </r>
  </si>
  <si>
    <t>Biomass</t>
  </si>
  <si>
    <t>Heat</t>
  </si>
  <si>
    <t>continuous monitoring and at least monthly recording</t>
  </si>
  <si>
    <t>Report on greenhouse gas emissions (Emission Factor) from electricity generation/consumption for projects and activities of greenhouse gas reduction published by TGO.</t>
  </si>
  <si>
    <r>
      <t>TDL</t>
    </r>
    <r>
      <rPr>
        <vertAlign val="subscript"/>
        <sz val="16"/>
        <color theme="1"/>
        <rFont val="Browallia New"/>
        <family val="2"/>
      </rPr>
      <t>j,y</t>
    </r>
  </si>
  <si>
    <t xml:space="preserve">Reference CO2 emission factor of natural gas fuel </t>
  </si>
  <si>
    <t>Source of data</t>
  </si>
  <si>
    <r>
      <t xml:space="preserve">Table 4: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</si>
  <si>
    <t>PEy</t>
  </si>
  <si>
    <t>=</t>
  </si>
  <si>
    <r>
      <t xml:space="preserve">Table 1: Parameters to be monitored </t>
    </r>
    <r>
      <rPr>
        <b/>
        <i/>
        <sz val="11"/>
        <color indexed="8"/>
        <rFont val="Arial"/>
        <family val="2"/>
      </rPr>
      <t>ex post</t>
    </r>
    <r>
      <rPr>
        <b/>
        <sz val="11"/>
        <color indexed="8"/>
        <rFont val="Arial"/>
        <family val="2"/>
      </rPr>
      <t xml:space="preserve"> (Baseline Emissions)</t>
    </r>
  </si>
  <si>
    <r>
      <t xml:space="preserve">Table 2: Project-specific parameters to be fixed </t>
    </r>
    <r>
      <rPr>
        <b/>
        <i/>
        <sz val="11"/>
        <color indexed="8"/>
        <rFont val="Arial"/>
        <family val="2"/>
      </rPr>
      <t>ex ante</t>
    </r>
    <r>
      <rPr>
        <b/>
        <sz val="11"/>
        <color indexed="8"/>
        <rFont val="Arial"/>
        <family val="2"/>
      </rPr>
      <t xml:space="preserve"> (Baseline Emissions)</t>
    </r>
  </si>
  <si>
    <r>
      <t xml:space="preserve">Table 3: Parameters to be monitored </t>
    </r>
    <r>
      <rPr>
        <b/>
        <i/>
        <sz val="11"/>
        <color indexed="8"/>
        <rFont val="Arial"/>
        <family val="2"/>
      </rPr>
      <t>ex post</t>
    </r>
    <r>
      <rPr>
        <b/>
        <sz val="11"/>
        <color indexed="8"/>
        <rFont val="Arial"/>
        <family val="2"/>
      </rPr>
      <t xml:space="preserve"> (Project Emissions)</t>
    </r>
  </si>
  <si>
    <r>
      <t>EF</t>
    </r>
    <r>
      <rPr>
        <vertAlign val="subscript"/>
        <sz val="11"/>
        <rFont val="Arial"/>
        <family val="2"/>
      </rPr>
      <t>CO2,NG</t>
    </r>
  </si>
  <si>
    <t>(3)</t>
  </si>
  <si>
    <t>Option A</t>
  </si>
  <si>
    <t>Based on public data which is measured by entities other than the project participants (Data used: publicly recognized data such as statistical data and specifications)</t>
  </si>
  <si>
    <t>Option 1 Measurement Report In the case of information on the amount of electricity released from the producer and the amount of electricity received by the consumer
Option 2 uses a Default Value of 0.03 (3%).</t>
  </si>
  <si>
    <t>Option  A Or Option B</t>
  </si>
  <si>
    <t>1) If using Option 1, the project developer will have to monitor the value every year throughout the monitoring of greenhouse gas emissions reductions.
2) If using Option 2, the project developer must use this value throughout the monitoring of greenhouse gas emissions reductions.</t>
  </si>
  <si>
    <t>Defined once in the first year of the credit period.</t>
  </si>
  <si>
    <r>
      <t>EF</t>
    </r>
    <r>
      <rPr>
        <vertAlign val="subscript"/>
        <sz val="11"/>
        <rFont val="Arial"/>
        <family val="2"/>
      </rPr>
      <t>Elec</t>
    </r>
  </si>
  <si>
    <r>
      <rPr>
        <b/>
        <u/>
        <sz val="11"/>
        <rFont val="Arial"/>
        <family val="2"/>
      </rPr>
      <t>For the preparation of project design documents</t>
    </r>
    <r>
      <rPr>
        <sz val="11"/>
        <rFont val="Arial"/>
        <family val="2"/>
      </rPr>
      <t xml:space="preserve">
Use the latest EFElec,y published by TGO
</t>
    </r>
    <r>
      <rPr>
        <b/>
        <u/>
        <sz val="11"/>
        <rFont val="Arial"/>
        <family val="2"/>
      </rPr>
      <t>For carbon credit issuance</t>
    </r>
    <r>
      <rPr>
        <sz val="11"/>
        <rFont val="Arial"/>
        <family val="2"/>
      </rPr>
      <t xml:space="preserve">
Use the EFElec,y values announced by TGO according to the year of the carbon credit issuance. However, in the case that the year of the carbon credit issuance does not have EFElec,y values published by TGO, use the latest EFElec,y values published by TGO in that year instead.</t>
    </r>
  </si>
  <si>
    <r>
      <t>tCO</t>
    </r>
    <r>
      <rPr>
        <vertAlign val="subscript"/>
        <sz val="11"/>
        <rFont val="Arial"/>
        <family val="2"/>
      </rPr>
      <t>2</t>
    </r>
    <r>
      <rPr>
        <sz val="11"/>
        <rFont val="Arial"/>
        <family val="2"/>
      </rPr>
      <t>/GJ</t>
    </r>
  </si>
  <si>
    <r>
      <t>Reference CO</t>
    </r>
    <r>
      <rPr>
        <vertAlign val="subscript"/>
        <sz val="11"/>
        <color rgb="FF000000"/>
        <rFont val="Arial"/>
        <family val="2"/>
      </rPr>
      <t>2</t>
    </r>
    <r>
      <rPr>
        <sz val="11"/>
        <color indexed="8"/>
        <rFont val="Arial"/>
        <family val="2"/>
      </rPr>
      <t xml:space="preserve"> emission factor of natural gas fuel </t>
    </r>
  </si>
  <si>
    <t>Natural gas</t>
  </si>
  <si>
    <r>
      <t>tCO</t>
    </r>
    <r>
      <rPr>
        <vertAlign val="subscript"/>
        <sz val="11"/>
        <color rgb="FF000000"/>
        <rFont val="Arial"/>
        <family val="2"/>
      </rPr>
      <t>2</t>
    </r>
    <r>
      <rPr>
        <sz val="11"/>
        <color indexed="8"/>
        <rFont val="Arial"/>
        <family val="2"/>
      </rPr>
      <t>/GJ</t>
    </r>
  </si>
  <si>
    <r>
      <t>tCO</t>
    </r>
    <r>
      <rPr>
        <vertAlign val="subscript"/>
        <sz val="11"/>
        <color indexed="8"/>
        <rFont val="Arial"/>
        <family val="2"/>
      </rPr>
      <t>2</t>
    </r>
    <r>
      <rPr>
        <sz val="11"/>
        <color indexed="8"/>
        <rFont val="Arial"/>
        <family val="2"/>
      </rPr>
      <t>/GJ</t>
    </r>
  </si>
  <si>
    <r>
      <t>EF</t>
    </r>
    <r>
      <rPr>
        <vertAlign val="subscript"/>
        <sz val="11"/>
        <color rgb="FF000000"/>
        <rFont val="Arial"/>
        <family val="2"/>
      </rPr>
      <t>CO2,NG</t>
    </r>
  </si>
  <si>
    <t>fromT-VER-P-TOOL-02-02</t>
  </si>
  <si>
    <r>
      <t>PE</t>
    </r>
    <r>
      <rPr>
        <vertAlign val="subscript"/>
        <sz val="11"/>
        <color rgb="FF000000"/>
        <rFont val="Arial"/>
        <family val="2"/>
      </rPr>
      <t xml:space="preserve">FF,y </t>
    </r>
  </si>
  <si>
    <r>
      <t>PE</t>
    </r>
    <r>
      <rPr>
        <vertAlign val="subscript"/>
        <sz val="11"/>
        <color rgb="FF000000"/>
        <rFont val="Arial"/>
        <family val="2"/>
      </rPr>
      <t>Biomass</t>
    </r>
  </si>
  <si>
    <t xml:space="preserve">Average technical transmission and distribution losses for providing electricity to source j  during the period (in year y ) </t>
  </si>
  <si>
    <t xml:space="preserve">Emission factor for electricity generation/consumption  during the period (in year y ) </t>
  </si>
  <si>
    <t>5. Calculations of the Leakage emissions</t>
  </si>
  <si>
    <r>
      <t xml:space="preserve">Leakage emissions during the period </t>
    </r>
    <r>
      <rPr>
        <i/>
        <sz val="11"/>
        <color indexed="8"/>
        <rFont val="Arial"/>
        <family val="2"/>
      </rPr>
      <t>p</t>
    </r>
  </si>
  <si>
    <t>LEy</t>
  </si>
  <si>
    <t>j</t>
  </si>
  <si>
    <t>source</t>
  </si>
  <si>
    <t>Average technical transmission and distribution losses for providing electricity to source j  during the period</t>
  </si>
  <si>
    <t>EFElec</t>
  </si>
  <si>
    <t>Monitoring Report Sheet (Input Sheet) [For Verification]</t>
  </si>
  <si>
    <t xml:space="preserve">Amount of electricity generated for self-use from project implementation during the period p  (in year y ) </t>
  </si>
  <si>
    <t>renewable energy such as solar, wind, wave, tidal and water.</t>
  </si>
  <si>
    <t xml:space="preserve">Project Emission Electricity generation from renewable energy such as solar, wind, wave, tidal and water. during the period (in year y ) </t>
  </si>
  <si>
    <t>Except for projects that use fossil fuels, calculations are made using T-VER-P-TOOL-02-01 "Calculating Greenhouse Gas Emissions from the Burning of Fossil Fuels from Project Emission or Leakage Emission", latest edition.</t>
  </si>
  <si>
    <t xml:space="preserve">Project Emission Electricity generation from Biomass during the period (in year y ) </t>
  </si>
  <si>
    <t>(1)</t>
  </si>
  <si>
    <t>kWh</t>
  </si>
  <si>
    <t>Plant records</t>
  </si>
  <si>
    <t>The average individual electricity consumption shall be determined as either:
a) Average annual individual energy consumption observed in the closest grid electricity systems among grid connected consumers belonging to the same type c; or
b) Monitored electricity consumption by individual users type c supplied with unit type i</t>
  </si>
  <si>
    <t>Option 1 is continuously monitored. and monthly recording
Option 2 is continuously monitored. Save at least hourly and monthly.</t>
  </si>
  <si>
    <t>It is recommended to use option 1.</t>
  </si>
  <si>
    <t>Option C</t>
  </si>
  <si>
    <t>Measured using a calibrated meter.</t>
  </si>
  <si>
    <t>continuous monitoring by recording at least hourly and monthly</t>
  </si>
  <si>
    <t>N/A</t>
  </si>
  <si>
    <t>Electricity generation from renewable energy such as solar, wind, wave, tidal and water.</t>
  </si>
  <si>
    <t>Electricity generation from Biomass</t>
  </si>
  <si>
    <t>T-VER-P-TOOL-02-02</t>
  </si>
  <si>
    <t xml:space="preserve">“Calculation of Greenhouse Gas Emissions from Project Operations and Out-of-Project for Biomass” </t>
  </si>
  <si>
    <t>Option</t>
  </si>
  <si>
    <r>
      <rPr>
        <sz val="11"/>
        <color indexed="8"/>
        <rFont val="ＭＳ Ｐゴシック"/>
        <family val="3"/>
        <charset val="128"/>
      </rPr>
      <t>n</t>
    </r>
    <r>
      <rPr>
        <vertAlign val="subscript"/>
        <sz val="11"/>
        <color rgb="FF000000"/>
        <rFont val="ＭＳ Ｐゴシック"/>
        <charset val="222"/>
      </rPr>
      <t>c,i</t>
    </r>
  </si>
  <si>
    <r>
      <t>EC</t>
    </r>
    <r>
      <rPr>
        <vertAlign val="subscript"/>
        <sz val="11"/>
        <rFont val="Arial"/>
        <family val="2"/>
      </rPr>
      <t>c,i,y</t>
    </r>
  </si>
  <si>
    <t xml:space="preserve">Electricity consumption by user type c supplied with unit type i   during the period (in year y ) </t>
  </si>
  <si>
    <t>Type of consumer (e.g. households, community health centres, schools, grain milling, water pumping, irrigation, etc.) covered by the project activity</t>
  </si>
  <si>
    <t>c</t>
  </si>
  <si>
    <t>Type of renewable electricity generation unit(s) implemented by the project activity</t>
  </si>
  <si>
    <t>i</t>
  </si>
  <si>
    <t xml:space="preserve">Electricity generation by the project activity unit(s) type i     during the period (in year y ) </t>
  </si>
  <si>
    <r>
      <t>EG</t>
    </r>
    <r>
      <rPr>
        <vertAlign val="subscript"/>
        <sz val="11"/>
        <rFont val="Arial"/>
        <family val="2"/>
      </rPr>
      <t>i,y</t>
    </r>
  </si>
  <si>
    <t>Renewable energy electricity generation technologies units type i implemented as part of by the project activity</t>
  </si>
  <si>
    <t>unit/MWh</t>
  </si>
  <si>
    <t xml:space="preserve">Specific fossil fuel consumption value for electricity generation using a baseline generator during the period (in year y ) </t>
  </si>
  <si>
    <r>
      <t>SFC</t>
    </r>
    <r>
      <rPr>
        <vertAlign val="subscript"/>
        <sz val="11"/>
        <rFont val="Arial"/>
        <family val="2"/>
      </rPr>
      <t>BL</t>
    </r>
  </si>
  <si>
    <t xml:space="preserve">Net calorific value of fuel type j </t>
  </si>
  <si>
    <t>GJ per mass or volume unit</t>
  </si>
  <si>
    <r>
      <t>NCV</t>
    </r>
    <r>
      <rPr>
        <vertAlign val="subscript"/>
        <sz val="16"/>
        <color theme="1"/>
        <rFont val="Browallia New"/>
        <family val="2"/>
      </rPr>
      <t>j</t>
    </r>
  </si>
  <si>
    <t>Fuel type used for combustion</t>
  </si>
  <si>
    <r>
      <t xml:space="preserve">Reference emissions during the period </t>
    </r>
    <r>
      <rPr>
        <i/>
        <sz val="11"/>
        <color indexed="8"/>
        <rFont val="Arial"/>
        <family val="2"/>
      </rPr>
      <t>p</t>
    </r>
    <r>
      <rPr>
        <sz val="11"/>
        <color indexed="8"/>
        <rFont val="Arial"/>
        <family val="2"/>
      </rPr>
      <t xml:space="preserve"> (The case of generating electricity from renewable energy to replace the production itself using fossil fuels)</t>
    </r>
  </si>
  <si>
    <t xml:space="preserve"> hydro, solar, wind, tidal and tidal energy</t>
  </si>
  <si>
    <t>In the case of electricity generation from renewable energy from hydro, solar, wind, tidal and tidal energy</t>
  </si>
  <si>
    <t>s</t>
  </si>
  <si>
    <t>1) In the case of generating electricity from renewable energy to replace the purchase from the electricity grid</t>
  </si>
  <si>
    <t>2)The case of generating electricity from renewable energy to replace the production itself using fossil fuels</t>
  </si>
  <si>
    <t>Option 1: based on the electricity consumption of the households/user</t>
  </si>
  <si>
    <t>Option 2: based on the annual electricity generation by the project activity</t>
  </si>
  <si>
    <r>
      <t>BE</t>
    </r>
    <r>
      <rPr>
        <vertAlign val="subscript"/>
        <sz val="11"/>
        <color indexed="8"/>
        <rFont val="Arial"/>
        <family val="2"/>
      </rPr>
      <t>y</t>
    </r>
  </si>
  <si>
    <t>If the measurement results differ from previous measurements or other sources that are significantly related make additional measurements.</t>
  </si>
  <si>
    <t>(4)</t>
  </si>
  <si>
    <t>-</t>
  </si>
  <si>
    <t>ECi,y</t>
  </si>
  <si>
    <t>Emission factor for electricity generation/consumption  during the period p</t>
  </si>
  <si>
    <t>Electricity consumption by user type c supplied with unit type i  during the period p</t>
  </si>
  <si>
    <t xml:space="preserve">Emission factor for electricity generation/consumption  during the period p (in year y ) </t>
  </si>
  <si>
    <t xml:space="preserve">Electricity consumption by user type c supplied with unit type i  during the period p (in year y ) </t>
  </si>
  <si>
    <t>kWh/p</t>
  </si>
  <si>
    <t xml:space="preserve">Electricity generation by the project activity unit(s) type i   during the period p (in year y ) </t>
  </si>
  <si>
    <t>Electricity generation by the project activity unit(s) type i   during the period p</t>
  </si>
  <si>
    <t>EGi, y</t>
  </si>
  <si>
    <t>Reference Number:</t>
  </si>
  <si>
    <t>TDLj,y</t>
  </si>
  <si>
    <r>
      <t>Monitoring Spreadsheet: JCM_TH_TVER-01-02_</t>
    </r>
    <r>
      <rPr>
        <sz val="11"/>
        <color rgb="FFFF0000"/>
        <rFont val="Arial"/>
        <family val="2"/>
      </rPr>
      <t>ver01.0</t>
    </r>
  </si>
  <si>
    <t>Monitoring Spreadsheet: JCM_TH_TVER-01-02_ver01.0</t>
  </si>
  <si>
    <t>T-VER-P-TOOL-02-01 (Calculation Process Sheet) [Attachment to Project Design Document]</t>
  </si>
  <si>
    <t>1. Greenhouse gas emissions from the use of fossil fuels</t>
  </si>
  <si>
    <t>1.1 Project emissions from fossil fuel consumption</t>
  </si>
  <si>
    <t>Fuel type</t>
  </si>
  <si>
    <r>
      <t>tCO</t>
    </r>
    <r>
      <rPr>
        <vertAlign val="subscript"/>
        <sz val="11"/>
        <color rgb="FF000000"/>
        <rFont val="Arial"/>
        <family val="2"/>
      </rPr>
      <t>2</t>
    </r>
    <r>
      <rPr>
        <sz val="11"/>
        <color indexed="8"/>
        <rFont val="Arial"/>
        <family val="2"/>
      </rPr>
      <t>/year</t>
    </r>
  </si>
  <si>
    <r>
      <t>PE</t>
    </r>
    <r>
      <rPr>
        <vertAlign val="subscript"/>
        <sz val="16"/>
        <color theme="1"/>
        <rFont val="Browallia New"/>
        <family val="2"/>
      </rPr>
      <t>FF,j,y</t>
    </r>
  </si>
  <si>
    <t>Quantity of fuel type i combusted in process j in the year y (mass or volume unit/y)</t>
  </si>
  <si>
    <t>unit/y</t>
  </si>
  <si>
    <r>
      <t>FC</t>
    </r>
    <r>
      <rPr>
        <vertAlign val="subscript"/>
        <sz val="16"/>
        <color theme="1"/>
        <rFont val="Browallia New"/>
        <family val="2"/>
      </rPr>
      <t>i,j,y</t>
    </r>
  </si>
  <si>
    <r>
      <t>CO</t>
    </r>
    <r>
      <rPr>
        <vertAlign val="subscript"/>
        <sz val="11"/>
        <color rgb="FF000000"/>
        <rFont val="Arial"/>
        <family val="2"/>
      </rPr>
      <t>2</t>
    </r>
    <r>
      <rPr>
        <sz val="11"/>
        <color indexed="8"/>
        <rFont val="Arial"/>
        <family val="2"/>
      </rPr>
      <t xml:space="preserve"> emission coefficient of fuel type i in the year y (tCO</t>
    </r>
    <r>
      <rPr>
        <vertAlign val="subscript"/>
        <sz val="11"/>
        <color rgb="FF000000"/>
        <rFont val="Arial"/>
        <family val="2"/>
      </rPr>
      <t>2</t>
    </r>
    <r>
      <rPr>
        <sz val="11"/>
        <color indexed="8"/>
        <rFont val="Arial"/>
        <family val="2"/>
      </rPr>
      <t xml:space="preserve">/mass or volume unit) </t>
    </r>
  </si>
  <si>
    <r>
      <t>COEF</t>
    </r>
    <r>
      <rPr>
        <vertAlign val="subscript"/>
        <sz val="16"/>
        <color theme="1"/>
        <rFont val="Browallia New"/>
        <family val="2"/>
      </rPr>
      <t>i,y</t>
    </r>
  </si>
  <si>
    <t>Fuel types combusted in process j in the year y</t>
  </si>
  <si>
    <t>1.2 Leakage emissions</t>
  </si>
  <si>
    <r>
      <t>LE</t>
    </r>
    <r>
      <rPr>
        <vertAlign val="subscript"/>
        <sz val="16"/>
        <color theme="1"/>
        <rFont val="Browallia New"/>
        <family val="2"/>
      </rPr>
      <t>FF,y</t>
    </r>
  </si>
  <si>
    <t>Leakage emissions in year y</t>
  </si>
  <si>
    <t>Amount of fossil fuel type i used to transport biomass in the year y (mass or volume unit/y)</t>
  </si>
  <si>
    <r>
      <t>FC</t>
    </r>
    <r>
      <rPr>
        <vertAlign val="subscript"/>
        <sz val="16"/>
        <color theme="1"/>
        <rFont val="Browallia New"/>
        <family val="2"/>
      </rPr>
      <t>TR,i,y</t>
    </r>
  </si>
  <si>
    <r>
      <t>tCO</t>
    </r>
    <r>
      <rPr>
        <vertAlign val="subscript"/>
        <sz val="11"/>
        <color rgb="FF000000"/>
        <rFont val="Arial"/>
        <family val="2"/>
      </rPr>
      <t>2</t>
    </r>
    <r>
      <rPr>
        <sz val="11"/>
        <color indexed="8"/>
        <rFont val="Arial"/>
        <family val="2"/>
      </rPr>
      <t>/unit</t>
    </r>
  </si>
  <si>
    <r>
      <t>1.3 The CO</t>
    </r>
    <r>
      <rPr>
        <vertAlign val="subscript"/>
        <sz val="11"/>
        <color rgb="FF000000"/>
        <rFont val="Arial"/>
        <family val="2"/>
      </rPr>
      <t>2</t>
    </r>
    <r>
      <rPr>
        <sz val="11"/>
        <color indexed="8"/>
        <rFont val="Arial"/>
        <family val="2"/>
      </rPr>
      <t xml:space="preserve"> emission coefficient</t>
    </r>
  </si>
  <si>
    <t>Option 1: The CO2 emission coefficient COEFi,y is calculated based on the chemical composition of the fossil fuel type i,</t>
  </si>
  <si>
    <t xml:space="preserve">Case 1: If FCi,j,y and FCTR,i,y are measured in a mass unit:
</t>
  </si>
  <si>
    <t>Weighted average mass fraction of carbon in fuel type i in year y (tC/mass unit of the fuel)</t>
  </si>
  <si>
    <t>tC/unit</t>
  </si>
  <si>
    <r>
      <t>w</t>
    </r>
    <r>
      <rPr>
        <vertAlign val="subscript"/>
        <sz val="16"/>
        <color theme="1"/>
        <rFont val="Browallia New"/>
        <family val="2"/>
      </rPr>
      <t>C,i,y</t>
    </r>
  </si>
  <si>
    <r>
      <t>р</t>
    </r>
    <r>
      <rPr>
        <vertAlign val="subscript"/>
        <sz val="16"/>
        <color theme="1"/>
        <rFont val="Tahoma"/>
        <family val="2"/>
      </rPr>
      <t>i,y</t>
    </r>
  </si>
  <si>
    <r>
      <t>Option 2: The CO</t>
    </r>
    <r>
      <rPr>
        <vertAlign val="subscript"/>
        <sz val="11"/>
        <color rgb="FF000000"/>
        <rFont val="Arial"/>
        <family val="2"/>
      </rPr>
      <t>2</t>
    </r>
    <r>
      <rPr>
        <sz val="11"/>
        <color indexed="8"/>
        <rFont val="Arial"/>
        <family val="2"/>
      </rPr>
      <t xml:space="preserve"> emission coefficient COEF</t>
    </r>
    <r>
      <rPr>
        <vertAlign val="subscript"/>
        <sz val="11"/>
        <color rgb="FF000000"/>
        <rFont val="Arial"/>
        <family val="2"/>
      </rPr>
      <t>i,y</t>
    </r>
    <r>
      <rPr>
        <sz val="11"/>
        <color indexed="8"/>
        <rFont val="Arial"/>
        <family val="2"/>
      </rPr>
      <t xml:space="preserve"> is calculated based on net calorific value and CO</t>
    </r>
    <r>
      <rPr>
        <vertAlign val="subscript"/>
        <sz val="11"/>
        <color rgb="FF000000"/>
        <rFont val="Arial"/>
        <family val="2"/>
      </rPr>
      <t>2</t>
    </r>
    <r>
      <rPr>
        <sz val="11"/>
        <color indexed="8"/>
        <rFont val="Arial"/>
        <family val="2"/>
      </rPr>
      <t xml:space="preserve"> emission factor of the fuel type i,</t>
    </r>
  </si>
  <si>
    <t>Weighted average net calorific value of the fuel type i in year y (GJ/mass or volume unit)</t>
  </si>
  <si>
    <t>GJ/unit</t>
  </si>
  <si>
    <r>
      <t>NCV</t>
    </r>
    <r>
      <rPr>
        <vertAlign val="subscript"/>
        <sz val="16"/>
        <color theme="1"/>
        <rFont val="Browallia New"/>
        <family val="2"/>
      </rPr>
      <t>i,y</t>
    </r>
  </si>
  <si>
    <r>
      <t>tCO</t>
    </r>
    <r>
      <rPr>
        <b/>
        <vertAlign val="subscript"/>
        <sz val="11"/>
        <color rgb="FFFFFFFF"/>
        <rFont val="Arial"/>
        <family val="2"/>
      </rPr>
      <t>2</t>
    </r>
    <r>
      <rPr>
        <b/>
        <sz val="11"/>
        <color indexed="9"/>
        <rFont val="Arial"/>
        <family val="2"/>
      </rPr>
      <t>eq/MWh</t>
    </r>
  </si>
  <si>
    <r>
      <t xml:space="preserve">Emission reductions during the period </t>
    </r>
    <r>
      <rPr>
        <i/>
        <sz val="11"/>
        <color indexed="8"/>
        <rFont val="Arial"/>
        <family val="2"/>
      </rPr>
      <t xml:space="preserve"> </t>
    </r>
    <r>
      <rPr>
        <sz val="11"/>
        <color rgb="FF000000"/>
        <rFont val="Arial"/>
        <family val="2"/>
      </rPr>
      <t xml:space="preserve">(in year y ) </t>
    </r>
  </si>
  <si>
    <r>
      <t>ER</t>
    </r>
    <r>
      <rPr>
        <vertAlign val="subscript"/>
        <sz val="11"/>
        <color indexed="8"/>
        <rFont val="Arial"/>
        <family val="2"/>
      </rPr>
      <t>y</t>
    </r>
  </si>
  <si>
    <r>
      <t xml:space="preserve">Reference emissions during the period </t>
    </r>
    <r>
      <rPr>
        <i/>
        <sz val="11"/>
        <color indexed="8"/>
        <rFont val="Arial"/>
        <family val="2"/>
      </rPr>
      <t xml:space="preserve"> </t>
    </r>
    <r>
      <rPr>
        <sz val="11"/>
        <color rgb="FF000000"/>
        <rFont val="Arial"/>
        <family val="2"/>
      </rPr>
      <t xml:space="preserve">(in year y ) </t>
    </r>
  </si>
  <si>
    <t>REy</t>
  </si>
  <si>
    <r>
      <rPr>
        <sz val="11"/>
        <color indexed="8"/>
        <rFont val="Arial"/>
        <family val="2"/>
      </rPr>
      <t>E</t>
    </r>
    <r>
      <rPr>
        <vertAlign val="subscript"/>
        <sz val="11"/>
        <color rgb="FF000000"/>
        <rFont val="Arial"/>
        <family val="2"/>
      </rPr>
      <t>BL,y</t>
    </r>
  </si>
  <si>
    <t>Baseline emissions in year y</t>
  </si>
  <si>
    <r>
      <t>tCO</t>
    </r>
    <r>
      <rPr>
        <vertAlign val="subscript"/>
        <sz val="11"/>
        <color rgb="FF000000"/>
        <rFont val="Arial"/>
        <family val="2"/>
      </rPr>
      <t>2</t>
    </r>
    <r>
      <rPr>
        <sz val="11"/>
        <color indexed="8"/>
        <rFont val="Arial"/>
        <family val="2"/>
      </rPr>
      <t>/y</t>
    </r>
  </si>
  <si>
    <r>
      <t>BE</t>
    </r>
    <r>
      <rPr>
        <vertAlign val="subscript"/>
        <sz val="11"/>
        <color rgb="FF000000"/>
        <rFont val="Arial"/>
        <family val="2"/>
      </rPr>
      <t>y</t>
    </r>
  </si>
  <si>
    <t>MWh/p</t>
  </si>
  <si>
    <r>
      <t>tCO</t>
    </r>
    <r>
      <rPr>
        <vertAlign val="subscript"/>
        <sz val="11"/>
        <color rgb="FF000000"/>
        <rFont val="Arial"/>
        <family val="2"/>
      </rPr>
      <t>2</t>
    </r>
    <r>
      <rPr>
        <sz val="11"/>
        <color indexed="8"/>
        <rFont val="Arial"/>
        <family val="2"/>
      </rPr>
      <t>/MWh</t>
    </r>
  </si>
  <si>
    <r>
      <t>tCO</t>
    </r>
    <r>
      <rPr>
        <vertAlign val="subscript"/>
        <sz val="11"/>
        <rFont val="Arial"/>
        <family val="2"/>
      </rPr>
      <t>2</t>
    </r>
    <r>
      <rPr>
        <sz val="11"/>
        <rFont val="Arial"/>
        <family val="2"/>
      </rPr>
      <t>eq/MWh</t>
    </r>
  </si>
  <si>
    <t xml:space="preserve">Amount of electricity generated for self-use from project implementation during the period   (in year y ) </t>
  </si>
  <si>
    <t>between 0-1</t>
  </si>
  <si>
    <r>
      <t>EC</t>
    </r>
    <r>
      <rPr>
        <vertAlign val="subscript"/>
        <sz val="11"/>
        <rFont val="Arial"/>
        <family val="2"/>
      </rPr>
      <t>i,y</t>
    </r>
  </si>
  <si>
    <r>
      <t>EG</t>
    </r>
    <r>
      <rPr>
        <vertAlign val="subscript"/>
        <sz val="11"/>
        <rFont val="Arial"/>
        <family val="2"/>
      </rPr>
      <t>i, y</t>
    </r>
  </si>
  <si>
    <t xml:space="preserve">Number of consumers type c supplied with renewable electricity generation unit  type i  during the period   (in year y ) </t>
  </si>
  <si>
    <t>unit (s)</t>
  </si>
  <si>
    <r>
      <t>CO</t>
    </r>
    <r>
      <rPr>
        <vertAlign val="subscript"/>
        <sz val="11"/>
        <color rgb="FF000000"/>
        <rFont val="Arial"/>
        <family val="2"/>
      </rPr>
      <t>2</t>
    </r>
    <r>
      <rPr>
        <sz val="11"/>
        <color indexed="8"/>
        <rFont val="Arial"/>
        <family val="2"/>
      </rPr>
      <t xml:space="preserve"> emissions factor of natural gas</t>
    </r>
  </si>
  <si>
    <t>Project emissions from fossil fuel consumption in process j in the year y</t>
  </si>
  <si>
    <r>
      <t>Case 2: If FCi,j,y and FC</t>
    </r>
    <r>
      <rPr>
        <vertAlign val="subscript"/>
        <sz val="11"/>
        <color rgb="FFFF0000"/>
        <rFont val="Arial"/>
        <family val="2"/>
      </rPr>
      <t>TR,i,y</t>
    </r>
    <r>
      <rPr>
        <sz val="11"/>
        <color rgb="FFFF0000"/>
        <rFont val="Arial"/>
        <family val="2"/>
      </rPr>
      <t xml:space="preserve"> are measured in a volume unit:
</t>
    </r>
  </si>
  <si>
    <r>
      <t>CO</t>
    </r>
    <r>
      <rPr>
        <vertAlign val="subscript"/>
        <sz val="11"/>
        <color rgb="FF000000"/>
        <rFont val="Arial"/>
        <family val="2"/>
      </rPr>
      <t>2</t>
    </r>
    <r>
      <rPr>
        <sz val="11"/>
        <color indexed="8"/>
        <rFont val="Arial"/>
        <family val="2"/>
      </rPr>
      <t xml:space="preserve"> emission coefficient of fuel type i in the year y (tCO</t>
    </r>
    <r>
      <rPr>
        <vertAlign val="subscript"/>
        <sz val="11"/>
        <color rgb="FF000000"/>
        <rFont val="Arial"/>
        <family val="2"/>
      </rPr>
      <t>2</t>
    </r>
    <r>
      <rPr>
        <sz val="11"/>
        <color indexed="8"/>
        <rFont val="Arial"/>
        <family val="2"/>
      </rPr>
      <t xml:space="preserve">/volume unit) </t>
    </r>
  </si>
  <si>
    <r>
      <t>tCO</t>
    </r>
    <r>
      <rPr>
        <vertAlign val="subscript"/>
        <sz val="11"/>
        <color rgb="FF000000"/>
        <rFont val="Arial"/>
        <family val="2"/>
      </rPr>
      <t>2</t>
    </r>
    <r>
      <rPr>
        <sz val="11"/>
        <color indexed="8"/>
        <rFont val="Arial"/>
        <family val="2"/>
      </rPr>
      <t>/volume unit</t>
    </r>
  </si>
  <si>
    <t>Weighted average density of fuel type i in year y (volume unit of the fuel)</t>
  </si>
  <si>
    <t>tC/volume unit</t>
  </si>
  <si>
    <t xml:space="preserve">Weighted average CO2 emission factor of fuel type i in year y </t>
  </si>
  <si>
    <r>
      <t>EF</t>
    </r>
    <r>
      <rPr>
        <vertAlign val="subscript"/>
        <sz val="11"/>
        <color rgb="FF000000"/>
        <rFont val="Arial"/>
        <family val="2"/>
      </rPr>
      <t>CO2,i,y</t>
    </r>
  </si>
  <si>
    <t>***หมายเหตุ: Monitoring Plan Sheet ถูกออกแบบให้ทำงานเป็นรายปี กรณีที่การดำเนินงานครอบคุลมมากกว่า 1 ปี จำเป็นต้องเพิ่ม Sheet  นี้แยกเป็นรายปี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</si>
</sst>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87" formatCode="0.00_ "/>
    <numFmt numFmtId="188" formatCode="0.000_ "/>
    <numFmt numFmtId="189" formatCode="#,##0.00_ ;[Red]\-#,##0.00\ "/>
    <numFmt numFmtId="190" formatCode="#,##0.0_ "/>
    <numFmt numFmtId="191" formatCode="0.0_ "/>
    <numFmt numFmtId="192" formatCode="#,##0.000"/>
  </numFmts>
  <fonts count="50">
    <font>
      <sz val="11"/>
      <color theme="1"/>
      <name val="Tahoma"/>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Tahoma"/>
      <family val="3"/>
      <charset val="128"/>
      <scheme val="minor"/>
    </font>
    <font>
      <i/>
      <sz val="11"/>
      <color indexed="8"/>
      <name val="Arial"/>
      <family val="2"/>
    </font>
    <font>
      <sz val="6"/>
      <name val="Tahoma"/>
      <family val="3"/>
      <charset val="128"/>
      <scheme val="minor"/>
    </font>
    <font>
      <b/>
      <sz val="11"/>
      <color theme="0"/>
      <name val="Arial"/>
      <family val="2"/>
    </font>
    <font>
      <sz val="11"/>
      <color theme="1"/>
      <name val="Arial"/>
      <family val="2"/>
    </font>
    <font>
      <b/>
      <i/>
      <sz val="11"/>
      <color indexed="8"/>
      <name val="Arial"/>
      <family val="2"/>
    </font>
    <font>
      <vertAlign val="sub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rgb="FFFF0000"/>
      <name val="Arial"/>
      <family val="2"/>
    </font>
    <font>
      <b/>
      <sz val="16"/>
      <color rgb="FF0000CC"/>
      <name val="BrowalliaUPC"/>
      <family val="2"/>
    </font>
    <font>
      <sz val="16"/>
      <color theme="1"/>
      <name val="BrowalliaUPC"/>
      <family val="2"/>
    </font>
    <font>
      <b/>
      <vertAlign val="subscript"/>
      <sz val="16"/>
      <color indexed="12"/>
      <name val="BrowalliaUPC"/>
      <family val="2"/>
    </font>
    <font>
      <b/>
      <sz val="16"/>
      <color rgb="FFC00000"/>
      <name val="BrowalliaUPC"/>
      <family val="2"/>
    </font>
    <font>
      <b/>
      <vertAlign val="subscript"/>
      <sz val="16"/>
      <color indexed="60"/>
      <name val="BrowalliaUPC"/>
      <family val="2"/>
    </font>
    <font>
      <b/>
      <sz val="16"/>
      <color indexed="60"/>
      <name val="BrowalliaUPC"/>
      <family val="2"/>
    </font>
    <font>
      <sz val="16"/>
      <color rgb="FF0000CC"/>
      <name val="BrowalliaUPC"/>
      <family val="2"/>
    </font>
    <font>
      <vertAlign val="subscript"/>
      <sz val="16"/>
      <color indexed="12"/>
      <name val="BrowalliaUPC"/>
      <family val="2"/>
    </font>
    <font>
      <sz val="16"/>
      <color rgb="FFC00000"/>
      <name val="BrowalliaUPC"/>
      <family val="2"/>
    </font>
    <font>
      <vertAlign val="subscript"/>
      <sz val="16"/>
      <color indexed="60"/>
      <name val="BrowalliaUPC"/>
      <family val="2"/>
    </font>
    <font>
      <sz val="16"/>
      <color indexed="60"/>
      <name val="BrowalliaUPC"/>
      <family val="2"/>
    </font>
    <font>
      <b/>
      <sz val="10"/>
      <color rgb="FF0000CC"/>
      <name val="BrowalliaUPC"/>
      <family val="2"/>
    </font>
    <font>
      <b/>
      <sz val="10"/>
      <color theme="1"/>
      <name val="BrowalliaUPC"/>
      <family val="2"/>
    </font>
    <font>
      <sz val="10"/>
      <color theme="1"/>
      <name val="BrowalliaUPC"/>
      <family val="2"/>
    </font>
    <font>
      <b/>
      <sz val="22"/>
      <color rgb="FFC00000"/>
      <name val="BrowalliaUPC"/>
      <family val="2"/>
    </font>
    <font>
      <sz val="16"/>
      <color theme="1"/>
      <name val="Browallia New"/>
      <family val="2"/>
    </font>
    <font>
      <vertAlign val="subscript"/>
      <sz val="16"/>
      <color theme="1"/>
      <name val="Browallia New"/>
      <family val="2"/>
    </font>
    <font>
      <vertAlign val="subscript"/>
      <sz val="18"/>
      <name val="Arial"/>
      <family val="2"/>
    </font>
    <font>
      <vertAlign val="subscript"/>
      <sz val="11"/>
      <color rgb="FF000000"/>
      <name val="Arial"/>
      <family val="2"/>
    </font>
    <font>
      <b/>
      <u/>
      <sz val="11"/>
      <name val="Arial"/>
      <family val="2"/>
    </font>
    <font>
      <sz val="11"/>
      <color indexed="8"/>
      <name val="Arial"/>
      <family val="3"/>
      <charset val="128"/>
    </font>
    <font>
      <b/>
      <sz val="22"/>
      <color theme="1"/>
      <name val="BrowalliaUPC"/>
      <family val="2"/>
    </font>
    <font>
      <b/>
      <sz val="18"/>
      <color theme="1"/>
      <name val="BrowalliaUPC"/>
      <family val="2"/>
    </font>
    <font>
      <b/>
      <sz val="14"/>
      <color theme="1"/>
      <name val="BrowalliaUPC"/>
      <family val="2"/>
    </font>
    <font>
      <vertAlign val="subscript"/>
      <sz val="11"/>
      <color rgb="FF000000"/>
      <name val="ＭＳ Ｐゴシック"/>
      <charset val="222"/>
    </font>
    <font>
      <sz val="16"/>
      <color theme="1"/>
      <name val="Tahoma"/>
      <family val="2"/>
    </font>
    <font>
      <vertAlign val="subscript"/>
      <sz val="16"/>
      <color theme="1"/>
      <name val="Tahoma"/>
      <family val="2"/>
    </font>
    <font>
      <b/>
      <vertAlign val="subscript"/>
      <sz val="11"/>
      <color rgb="FFFFFFFF"/>
      <name val="Arial"/>
      <family val="2"/>
    </font>
    <font>
      <sz val="11"/>
      <color rgb="FF000000"/>
      <name val="Arial"/>
      <family val="2"/>
    </font>
    <font>
      <vertAlign val="subscript"/>
      <sz val="11"/>
      <color rgb="FFFF0000"/>
      <name val="Arial"/>
      <family val="2"/>
    </font>
  </fonts>
  <fills count="14">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
      <patternFill patternType="solid">
        <fgColor theme="5" tint="0.59999389629810485"/>
        <bgColor indexed="64"/>
      </patternFill>
    </fill>
    <fill>
      <patternFill patternType="solid">
        <fgColor theme="2"/>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theme="1" tint="0.34998626667073579"/>
      </left>
      <right/>
      <top/>
      <bottom style="thin">
        <color theme="1" tint="0.34998626667073579"/>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theme="1" tint="0.34998626667073579"/>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64"/>
      </left>
      <right style="thin">
        <color indexed="64"/>
      </right>
      <top style="thin">
        <color indexed="64"/>
      </top>
      <bottom style="thin">
        <color indexed="64"/>
      </bottom>
      <diagonal/>
    </border>
    <border>
      <left/>
      <right style="thin">
        <color indexed="23"/>
      </right>
      <top style="thin">
        <color indexed="23"/>
      </top>
      <bottom style="thin">
        <color indexed="23"/>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auto="1"/>
      </right>
      <top/>
      <bottom/>
      <diagonal/>
    </border>
    <border>
      <left/>
      <right/>
      <top style="thin">
        <color indexed="23"/>
      </top>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4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3"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38" fontId="7" fillId="2" borderId="1" xfId="2" applyFont="1" applyFill="1" applyBorder="1" applyAlignment="1" applyProtection="1">
      <alignment horizontal="center" vertical="center" wrapText="1"/>
      <protection locked="0"/>
    </xf>
    <xf numFmtId="187"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188" fontId="3" fillId="11" borderId="6" xfId="1" applyNumberFormat="1" applyFont="1" applyFill="1" applyBorder="1">
      <alignment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3" fillId="0" borderId="0" xfId="0" applyFont="1" applyAlignment="1">
      <alignment horizontal="right" vertical="center"/>
    </xf>
    <xf numFmtId="0" fontId="3" fillId="6" borderId="2" xfId="0" applyFont="1" applyFill="1" applyBorder="1" applyAlignment="1">
      <alignment horizontal="left" vertical="center"/>
    </xf>
    <xf numFmtId="188" fontId="3" fillId="11" borderId="6" xfId="0" applyNumberFormat="1" applyFont="1" applyFill="1" applyBorder="1">
      <alignment vertical="center"/>
    </xf>
    <xf numFmtId="189" fontId="3" fillId="10" borderId="10" xfId="0" applyNumberFormat="1" applyFont="1" applyFill="1" applyBorder="1">
      <alignment vertical="center"/>
    </xf>
    <xf numFmtId="190" fontId="3" fillId="0" borderId="12" xfId="0" applyNumberFormat="1" applyFont="1" applyBorder="1">
      <alignment vertical="center"/>
    </xf>
    <xf numFmtId="0" fontId="19" fillId="8" borderId="6" xfId="0" applyFont="1" applyFill="1" applyBorder="1">
      <alignment vertical="center"/>
    </xf>
    <xf numFmtId="0" fontId="21" fillId="13" borderId="0" xfId="0" applyFont="1" applyFill="1" applyProtection="1">
      <alignment vertical="center"/>
      <protection hidden="1"/>
    </xf>
    <xf numFmtId="0" fontId="20" fillId="12" borderId="13" xfId="0" applyFont="1" applyFill="1" applyBorder="1" applyAlignment="1" applyProtection="1">
      <alignment horizontal="center" vertical="center" wrapText="1"/>
      <protection hidden="1"/>
    </xf>
    <xf numFmtId="0" fontId="23" fillId="12" borderId="13" xfId="0" applyFont="1" applyFill="1" applyBorder="1" applyAlignment="1" applyProtection="1">
      <alignment horizontal="center" vertical="center"/>
      <protection hidden="1"/>
    </xf>
    <xf numFmtId="4" fontId="23" fillId="13" borderId="13" xfId="0" applyNumberFormat="1" applyFont="1" applyFill="1" applyBorder="1" applyAlignment="1" applyProtection="1">
      <alignment horizontal="center" vertical="center"/>
      <protection hidden="1"/>
    </xf>
    <xf numFmtId="0" fontId="26" fillId="12" borderId="13" xfId="0" applyFont="1" applyFill="1" applyBorder="1" applyAlignment="1" applyProtection="1">
      <alignment horizontal="center" vertical="center" wrapText="1"/>
      <protection hidden="1"/>
    </xf>
    <xf numFmtId="0" fontId="28" fillId="12" borderId="13" xfId="0" applyFont="1" applyFill="1" applyBorder="1" applyAlignment="1" applyProtection="1">
      <alignment horizontal="center" vertical="center"/>
      <protection hidden="1"/>
    </xf>
    <xf numFmtId="4" fontId="28" fillId="13" borderId="13" xfId="0" applyNumberFormat="1" applyFont="1" applyFill="1" applyBorder="1" applyAlignment="1" applyProtection="1">
      <alignment horizontal="center" vertical="center"/>
      <protection hidden="1"/>
    </xf>
    <xf numFmtId="0" fontId="31" fillId="12" borderId="13" xfId="0" applyFont="1" applyFill="1" applyBorder="1" applyAlignment="1" applyProtection="1">
      <alignment horizontal="center" vertical="center" wrapText="1"/>
      <protection hidden="1"/>
    </xf>
    <xf numFmtId="0" fontId="32" fillId="8" borderId="13" xfId="0" applyFont="1" applyFill="1" applyBorder="1" applyAlignment="1" applyProtection="1">
      <alignment horizontal="left" vertical="center" wrapText="1"/>
      <protection hidden="1"/>
    </xf>
    <xf numFmtId="0" fontId="33" fillId="8" borderId="13" xfId="0" applyFont="1" applyFill="1" applyBorder="1" applyAlignment="1" applyProtection="1">
      <alignment horizontal="left" vertical="center" wrapText="1"/>
      <protection hidden="1"/>
    </xf>
    <xf numFmtId="0" fontId="34" fillId="13" borderId="0" xfId="0" applyFont="1" applyFill="1" applyProtection="1">
      <alignment vertical="center"/>
      <protection hidden="1"/>
    </xf>
    <xf numFmtId="2" fontId="3" fillId="0" borderId="0" xfId="0" applyNumberFormat="1" applyFont="1">
      <alignment vertical="center"/>
    </xf>
    <xf numFmtId="49" fontId="7" fillId="6" borderId="1" xfId="0" quotePrefix="1" applyNumberFormat="1" applyFont="1" applyFill="1" applyBorder="1" applyAlignment="1">
      <alignment horizontal="center" vertical="center"/>
    </xf>
    <xf numFmtId="0" fontId="3" fillId="7" borderId="14" xfId="0" applyFont="1" applyFill="1" applyBorder="1">
      <alignment vertical="center"/>
    </xf>
    <xf numFmtId="0" fontId="3" fillId="11" borderId="7" xfId="1" applyFont="1" applyFill="1" applyBorder="1" applyAlignment="1">
      <alignment horizontal="center" vertical="center"/>
    </xf>
    <xf numFmtId="0" fontId="3" fillId="0" borderId="9" xfId="0" applyFont="1" applyBorder="1" applyAlignment="1">
      <alignment horizontal="center" vertical="center"/>
    </xf>
    <xf numFmtId="0" fontId="35" fillId="0" borderId="13" xfId="0" applyFont="1" applyBorder="1" applyAlignment="1">
      <alignment horizontal="center" vertical="center"/>
    </xf>
    <xf numFmtId="0" fontId="7"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vertical="center" wrapText="1"/>
      <protection locked="0"/>
    </xf>
    <xf numFmtId="3" fontId="19" fillId="8" borderId="6" xfId="0" applyNumberFormat="1" applyFont="1" applyFill="1" applyBorder="1" applyAlignment="1">
      <alignment horizontal="center" vertical="center"/>
    </xf>
    <xf numFmtId="191" fontId="3" fillId="11" borderId="6" xfId="0" applyNumberFormat="1" applyFont="1" applyFill="1" applyBorder="1">
      <alignment vertical="center"/>
    </xf>
    <xf numFmtId="3" fontId="3" fillId="11" borderId="6" xfId="0" applyNumberFormat="1" applyFont="1" applyFill="1" applyBorder="1" applyAlignment="1">
      <alignment horizontal="center" vertical="center"/>
    </xf>
    <xf numFmtId="191" fontId="3" fillId="11" borderId="6" xfId="0" applyNumberFormat="1" applyFont="1" applyFill="1" applyBorder="1" applyAlignment="1">
      <alignment horizontal="center" vertical="center"/>
    </xf>
    <xf numFmtId="0" fontId="3" fillId="11" borderId="17" xfId="1" applyFont="1" applyFill="1" applyBorder="1" applyAlignment="1">
      <alignment horizontal="center" vertical="center"/>
    </xf>
    <xf numFmtId="0" fontId="3" fillId="0" borderId="15" xfId="0" applyFont="1" applyBorder="1" applyAlignment="1">
      <alignment horizontal="center" vertical="center"/>
    </xf>
    <xf numFmtId="188" fontId="3" fillId="11" borderId="15" xfId="1" applyNumberFormat="1" applyFont="1" applyFill="1" applyBorder="1">
      <alignment vertical="center"/>
    </xf>
    <xf numFmtId="188" fontId="3" fillId="0" borderId="0" xfId="1" applyNumberFormat="1" applyFont="1" applyFill="1" applyBorder="1">
      <alignment vertical="center"/>
    </xf>
    <xf numFmtId="0" fontId="3" fillId="0" borderId="0" xfId="1" applyFont="1" applyFill="1" applyBorder="1" applyAlignment="1">
      <alignment horizontal="center" vertical="center"/>
    </xf>
    <xf numFmtId="0" fontId="3" fillId="0" borderId="16" xfId="0" applyFont="1" applyBorder="1" applyAlignment="1">
      <alignment horizontal="center" vertical="center" wrapText="1"/>
    </xf>
    <xf numFmtId="0" fontId="7" fillId="6" borderId="18" xfId="0" applyFont="1" applyFill="1" applyBorder="1" applyAlignment="1">
      <alignment horizontal="center" vertical="center"/>
    </xf>
    <xf numFmtId="0" fontId="7" fillId="6" borderId="18" xfId="0" applyFont="1" applyFill="1" applyBorder="1" applyAlignment="1">
      <alignment vertical="center" wrapText="1"/>
    </xf>
    <xf numFmtId="40" fontId="7" fillId="10" borderId="18" xfId="2" applyNumberFormat="1" applyFont="1" applyFill="1" applyBorder="1" applyAlignment="1" applyProtection="1">
      <alignment horizontal="center" vertical="center"/>
    </xf>
    <xf numFmtId="0" fontId="7" fillId="6" borderId="18" xfId="0" applyFont="1" applyFill="1" applyBorder="1" applyAlignment="1" applyProtection="1">
      <alignment horizontal="center" vertical="center" wrapText="1"/>
      <protection locked="0"/>
    </xf>
    <xf numFmtId="0" fontId="7" fillId="6" borderId="18" xfId="0" applyFont="1" applyFill="1" applyBorder="1" applyAlignment="1" applyProtection="1">
      <alignment vertical="center" wrapText="1"/>
      <protection locked="0"/>
    </xf>
    <xf numFmtId="192" fontId="3" fillId="11" borderId="6" xfId="0" applyNumberFormat="1" applyFont="1" applyFill="1" applyBorder="1">
      <alignment vertical="center"/>
    </xf>
    <xf numFmtId="0" fontId="3" fillId="0" borderId="15" xfId="0" applyFont="1" applyBorder="1" applyAlignment="1">
      <alignment horizontal="center" vertical="center" wrapText="1"/>
    </xf>
    <xf numFmtId="0" fontId="43" fillId="13" borderId="0" xfId="0" applyFont="1" applyFill="1" applyAlignment="1" applyProtection="1">
      <alignment vertical="center" wrapText="1"/>
      <protection hidden="1"/>
    </xf>
    <xf numFmtId="0" fontId="34" fillId="13" borderId="0" xfId="0" applyFont="1" applyFill="1" applyAlignment="1" applyProtection="1">
      <alignment horizontal="center" vertical="center"/>
      <protection hidden="1"/>
    </xf>
    <xf numFmtId="0" fontId="41" fillId="13" borderId="0" xfId="0" applyFont="1" applyFill="1" applyAlignment="1" applyProtection="1">
      <alignment horizontal="center" vertical="center"/>
      <protection hidden="1"/>
    </xf>
    <xf numFmtId="0" fontId="42" fillId="13" borderId="0" xfId="0" applyFont="1" applyFill="1" applyAlignment="1" applyProtection="1">
      <alignment horizontal="center" vertical="center" wrapText="1"/>
      <protection hidden="1"/>
    </xf>
    <xf numFmtId="0" fontId="23" fillId="13" borderId="0" xfId="0" applyFont="1" applyFill="1" applyAlignment="1" applyProtection="1">
      <alignment horizontal="center" vertical="center" wrapText="1"/>
      <protection hidden="1"/>
    </xf>
    <xf numFmtId="0" fontId="1" fillId="0" borderId="6" xfId="0" applyFont="1" applyBorder="1" applyAlignment="1">
      <alignment horizontal="center" vertical="center"/>
    </xf>
    <xf numFmtId="0" fontId="40" fillId="0" borderId="8" xfId="0" applyFont="1" applyBorder="1" applyAlignment="1">
      <alignment horizontal="center" vertical="center"/>
    </xf>
    <xf numFmtId="191" fontId="3" fillId="11" borderId="9" xfId="0" applyNumberFormat="1" applyFont="1" applyFill="1" applyBorder="1">
      <alignment vertical="center"/>
    </xf>
    <xf numFmtId="191" fontId="3" fillId="11" borderId="9" xfId="0" applyNumberFormat="1" applyFont="1" applyFill="1" applyBorder="1" applyAlignment="1">
      <alignment horizontal="center" vertical="center"/>
    </xf>
    <xf numFmtId="191" fontId="3" fillId="11" borderId="15" xfId="0" applyNumberFormat="1" applyFont="1" applyFill="1" applyBorder="1">
      <alignment vertical="center"/>
    </xf>
    <xf numFmtId="0" fontId="3" fillId="0" borderId="0" xfId="0" applyFont="1" applyAlignment="1">
      <alignment horizontal="left" vertical="center"/>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7" fillId="6" borderId="21" xfId="0" applyFont="1" applyFill="1" applyBorder="1" applyAlignment="1">
      <alignment horizontal="center" vertical="center"/>
    </xf>
    <xf numFmtId="3" fontId="37" fillId="10" borderId="21" xfId="0" applyNumberFormat="1" applyFont="1" applyFill="1" applyBorder="1" applyAlignment="1">
      <alignment horizontal="center" vertical="center"/>
    </xf>
    <xf numFmtId="4" fontId="3" fillId="11" borderId="6" xfId="0" applyNumberFormat="1" applyFont="1" applyFill="1" applyBorder="1">
      <alignment vertical="center"/>
    </xf>
    <xf numFmtId="191" fontId="3" fillId="11" borderId="7" xfId="0" applyNumberFormat="1" applyFont="1" applyFill="1" applyBorder="1" applyAlignment="1">
      <alignment horizontal="center" vertical="center"/>
    </xf>
    <xf numFmtId="0" fontId="35" fillId="0" borderId="21" xfId="0" applyFont="1" applyBorder="1" applyAlignment="1">
      <alignment horizontal="center" vertical="center"/>
    </xf>
    <xf numFmtId="0" fontId="35" fillId="0" borderId="21" xfId="0" applyFont="1" applyBorder="1" applyAlignment="1">
      <alignment horizontal="center" vertical="center" wrapText="1"/>
    </xf>
    <xf numFmtId="0" fontId="3" fillId="2" borderId="21" xfId="0" applyFont="1" applyFill="1" applyBorder="1" applyAlignment="1">
      <alignment horizontal="center" vertical="center"/>
    </xf>
    <xf numFmtId="0" fontId="3" fillId="0" borderId="26" xfId="0" applyFont="1" applyBorder="1" applyAlignment="1">
      <alignment horizontal="left" vertical="center"/>
    </xf>
    <xf numFmtId="0" fontId="45" fillId="0" borderId="21" xfId="0" applyFont="1" applyBorder="1" applyAlignment="1">
      <alignment horizontal="center" vertical="center" wrapText="1"/>
    </xf>
    <xf numFmtId="0" fontId="3" fillId="11" borderId="9" xfId="0" applyFont="1" applyFill="1" applyBorder="1">
      <alignment vertical="center"/>
    </xf>
    <xf numFmtId="0" fontId="3" fillId="0" borderId="12" xfId="0" applyFont="1" applyBorder="1">
      <alignment vertical="center"/>
    </xf>
    <xf numFmtId="0" fontId="34" fillId="13" borderId="27" xfId="0" applyFont="1" applyFill="1" applyBorder="1" applyAlignment="1" applyProtection="1">
      <alignment horizontal="center" vertical="center"/>
      <protection hidden="1"/>
    </xf>
    <xf numFmtId="0" fontId="7" fillId="10" borderId="21" xfId="0" applyFont="1" applyFill="1" applyBorder="1" applyAlignment="1">
      <alignment vertical="center" wrapText="1"/>
    </xf>
    <xf numFmtId="0" fontId="13" fillId="10" borderId="22"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3" fillId="10" borderId="19"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3" fillId="0" borderId="6" xfId="0" applyFont="1" applyBorder="1" applyAlignment="1">
      <alignment vertical="center" wrapText="1"/>
    </xf>
    <xf numFmtId="0" fontId="5" fillId="5" borderId="3" xfId="0" applyFont="1" applyFill="1" applyBorder="1" applyAlignment="1">
      <alignment horizontal="center" vertical="center"/>
    </xf>
    <xf numFmtId="38" fontId="18" fillId="2" borderId="4" xfId="2" applyFont="1" applyFill="1" applyBorder="1" applyAlignment="1">
      <alignment horizontal="right" vertical="center"/>
    </xf>
    <xf numFmtId="38" fontId="18" fillId="2" borderId="5" xfId="2" applyFont="1" applyFill="1" applyBorder="1" applyAlignment="1">
      <alignment horizontal="right" vertical="center"/>
    </xf>
    <xf numFmtId="0" fontId="3" fillId="6" borderId="9"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3" fillId="7" borderId="7" xfId="0" applyFont="1" applyFill="1" applyBorder="1" applyAlignment="1">
      <alignment horizontal="left" vertical="center" wrapText="1"/>
    </xf>
    <xf numFmtId="0" fontId="3" fillId="7" borderId="9" xfId="0" applyFont="1" applyFill="1" applyBorder="1" applyAlignment="1">
      <alignment horizontal="left" vertical="center" wrapText="1"/>
    </xf>
    <xf numFmtId="0" fontId="8" fillId="4" borderId="0" xfId="0" applyFont="1" applyFill="1">
      <alignment vertical="center"/>
    </xf>
    <xf numFmtId="0" fontId="3" fillId="6" borderId="15" xfId="0" applyFont="1" applyFill="1" applyBorder="1" applyAlignment="1">
      <alignment horizontal="left" vertical="center" wrapText="1"/>
    </xf>
    <xf numFmtId="0" fontId="8" fillId="4" borderId="0" xfId="0" applyFont="1" applyFill="1" applyAlignment="1">
      <alignment horizontal="left" vertical="center"/>
    </xf>
    <xf numFmtId="0" fontId="0" fillId="0" borderId="27" xfId="0" applyBorder="1" applyAlignment="1">
      <alignment horizontal="left" vertical="center" wrapText="1"/>
    </xf>
    <xf numFmtId="0" fontId="3" fillId="0" borderId="25" xfId="0" applyFont="1" applyBorder="1" applyAlignment="1">
      <alignment horizontal="left" vertical="center"/>
    </xf>
    <xf numFmtId="0" fontId="3" fillId="0" borderId="0" xfId="0" applyFont="1" applyAlignment="1">
      <alignment horizontal="left" vertical="center"/>
    </xf>
    <xf numFmtId="0" fontId="3" fillId="0" borderId="26" xfId="0" applyFont="1" applyBorder="1" applyAlignment="1">
      <alignment horizontal="left" vertical="center"/>
    </xf>
    <xf numFmtId="0" fontId="19" fillId="0" borderId="25" xfId="0" applyFont="1" applyBorder="1" applyAlignment="1">
      <alignment horizontal="left" vertical="center" wrapText="1"/>
    </xf>
    <xf numFmtId="0" fontId="19" fillId="0" borderId="0" xfId="0" applyFont="1" applyAlignment="1">
      <alignment horizontal="left" vertical="center" wrapText="1"/>
    </xf>
    <xf numFmtId="0" fontId="3" fillId="7" borderId="23" xfId="0" applyFont="1" applyFill="1" applyBorder="1" applyAlignment="1">
      <alignment horizontal="left" vertical="center" wrapText="1"/>
    </xf>
    <xf numFmtId="0" fontId="3" fillId="7" borderId="24" xfId="0" applyFont="1" applyFill="1" applyBorder="1" applyAlignment="1">
      <alignment horizontal="left" vertical="center" wrapText="1"/>
    </xf>
  </cellXfs>
  <cellStyles count="3">
    <cellStyle name="40% - ส่วนที่ถูกเน้น6" xfId="1" builtinId="51"/>
    <cellStyle name="จุลภาค [0]" xfId="2" builtinId="6"/>
    <cellStyle name="ปกติ"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3</xdr:col>
      <xdr:colOff>769620</xdr:colOff>
      <xdr:row>11</xdr:row>
      <xdr:rowOff>1356360</xdr:rowOff>
    </xdr:from>
    <xdr:to>
      <xdr:col>7</xdr:col>
      <xdr:colOff>1722627</xdr:colOff>
      <xdr:row>12</xdr:row>
      <xdr:rowOff>472483</xdr:rowOff>
    </xdr:to>
    <xdr:pic>
      <xdr:nvPicPr>
        <xdr:cNvPr id="2" name="รูปภาพ 1">
          <a:extLst>
            <a:ext uri="{FF2B5EF4-FFF2-40B4-BE49-F238E27FC236}">
              <a16:creationId xmlns:a16="http://schemas.microsoft.com/office/drawing/2014/main" id="{A03D17C4-3673-4554-968E-6766894F3D4C}"/>
            </a:ext>
          </a:extLst>
        </xdr:cNvPr>
        <xdr:cNvPicPr>
          <a:picLocks noChangeAspect="1"/>
        </xdr:cNvPicPr>
      </xdr:nvPicPr>
      <xdr:blipFill>
        <a:blip xmlns:r="http://schemas.openxmlformats.org/officeDocument/2006/relationships" r:embed="rId1"/>
        <a:stretch>
          <a:fillRect/>
        </a:stretch>
      </xdr:blipFill>
      <xdr:spPr>
        <a:xfrm>
          <a:off x="2887980" y="8336280"/>
          <a:ext cx="5852667" cy="495343"/>
        </a:xfrm>
        <a:prstGeom prst="rect">
          <a:avLst/>
        </a:prstGeom>
      </xdr:spPr>
    </xdr:pic>
    <xdr:clientData/>
  </xdr:twoCellAnchor>
  <xdr:twoCellAnchor editAs="oneCell">
    <xdr:from>
      <xdr:col>3</xdr:col>
      <xdr:colOff>830580</xdr:colOff>
      <xdr:row>12</xdr:row>
      <xdr:rowOff>487680</xdr:rowOff>
    </xdr:from>
    <xdr:to>
      <xdr:col>7</xdr:col>
      <xdr:colOff>64769</xdr:colOff>
      <xdr:row>12</xdr:row>
      <xdr:rowOff>1018105</xdr:rowOff>
    </xdr:to>
    <xdr:pic>
      <xdr:nvPicPr>
        <xdr:cNvPr id="3" name="รูปภาพ 2">
          <a:extLst>
            <a:ext uri="{FF2B5EF4-FFF2-40B4-BE49-F238E27FC236}">
              <a16:creationId xmlns:a16="http://schemas.microsoft.com/office/drawing/2014/main" id="{B49E3C15-D355-4545-8DF9-FE968FAF61C1}"/>
            </a:ext>
          </a:extLst>
        </xdr:cNvPr>
        <xdr:cNvPicPr>
          <a:picLocks noChangeAspect="1"/>
        </xdr:cNvPicPr>
      </xdr:nvPicPr>
      <xdr:blipFill>
        <a:blip xmlns:r="http://schemas.openxmlformats.org/officeDocument/2006/relationships" r:embed="rId2"/>
        <a:stretch>
          <a:fillRect/>
        </a:stretch>
      </xdr:blipFill>
      <xdr:spPr>
        <a:xfrm>
          <a:off x="2948940" y="8846820"/>
          <a:ext cx="4133849" cy="530425"/>
        </a:xfrm>
        <a:prstGeom prst="rect">
          <a:avLst/>
        </a:prstGeom>
      </xdr:spPr>
    </xdr:pic>
    <xdr:clientData/>
  </xdr:twoCellAnchor>
  <xdr:twoCellAnchor editAs="oneCell">
    <xdr:from>
      <xdr:col>3</xdr:col>
      <xdr:colOff>876300</xdr:colOff>
      <xdr:row>12</xdr:row>
      <xdr:rowOff>1036320</xdr:rowOff>
    </xdr:from>
    <xdr:to>
      <xdr:col>7</xdr:col>
      <xdr:colOff>298430</xdr:colOff>
      <xdr:row>12</xdr:row>
      <xdr:rowOff>1734820</xdr:rowOff>
    </xdr:to>
    <xdr:pic>
      <xdr:nvPicPr>
        <xdr:cNvPr id="4" name="รูปภาพ 3">
          <a:extLst>
            <a:ext uri="{FF2B5EF4-FFF2-40B4-BE49-F238E27FC236}">
              <a16:creationId xmlns:a16="http://schemas.microsoft.com/office/drawing/2014/main" id="{B31EFDED-F768-4F0E-BBCC-DC122006CEC4}"/>
            </a:ext>
          </a:extLst>
        </xdr:cNvPr>
        <xdr:cNvPicPr>
          <a:picLocks noChangeAspect="1"/>
        </xdr:cNvPicPr>
      </xdr:nvPicPr>
      <xdr:blipFill rotWithShape="1">
        <a:blip xmlns:r="http://schemas.openxmlformats.org/officeDocument/2006/relationships" r:embed="rId3"/>
        <a:srcRect l="21373" t="54918"/>
        <a:stretch/>
      </xdr:blipFill>
      <xdr:spPr>
        <a:xfrm>
          <a:off x="2994660" y="9395460"/>
          <a:ext cx="4321790" cy="698500"/>
        </a:xfrm>
        <a:prstGeom prst="rect">
          <a:avLst/>
        </a:prstGeom>
      </xdr:spPr>
    </xdr:pic>
    <xdr:clientData/>
  </xdr:twoCellAnchor>
  <xdr:twoCellAnchor editAs="oneCell">
    <xdr:from>
      <xdr:col>3</xdr:col>
      <xdr:colOff>891540</xdr:colOff>
      <xdr:row>12</xdr:row>
      <xdr:rowOff>1706880</xdr:rowOff>
    </xdr:from>
    <xdr:to>
      <xdr:col>6</xdr:col>
      <xdr:colOff>471169</xdr:colOff>
      <xdr:row>12</xdr:row>
      <xdr:rowOff>2231917</xdr:rowOff>
    </xdr:to>
    <xdr:pic>
      <xdr:nvPicPr>
        <xdr:cNvPr id="5" name="รูปภาพ 4">
          <a:extLst>
            <a:ext uri="{FF2B5EF4-FFF2-40B4-BE49-F238E27FC236}">
              <a16:creationId xmlns:a16="http://schemas.microsoft.com/office/drawing/2014/main" id="{E3488008-E42F-40E0-BB68-EB4CA25B79FD}"/>
            </a:ext>
          </a:extLst>
        </xdr:cNvPr>
        <xdr:cNvPicPr>
          <a:picLocks noChangeAspect="1"/>
        </xdr:cNvPicPr>
      </xdr:nvPicPr>
      <xdr:blipFill>
        <a:blip xmlns:r="http://schemas.openxmlformats.org/officeDocument/2006/relationships" r:embed="rId4"/>
        <a:stretch>
          <a:fillRect/>
        </a:stretch>
      </xdr:blipFill>
      <xdr:spPr>
        <a:xfrm>
          <a:off x="3009900" y="10066020"/>
          <a:ext cx="3587749" cy="5250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406400</xdr:colOff>
      <xdr:row>13</xdr:row>
      <xdr:rowOff>76200</xdr:rowOff>
    </xdr:from>
    <xdr:to>
      <xdr:col>7</xdr:col>
      <xdr:colOff>734567</xdr:colOff>
      <xdr:row>14</xdr:row>
      <xdr:rowOff>50843</xdr:rowOff>
    </xdr:to>
    <xdr:pic>
      <xdr:nvPicPr>
        <xdr:cNvPr id="3" name="รูปภาพ 2">
          <a:extLst>
            <a:ext uri="{FF2B5EF4-FFF2-40B4-BE49-F238E27FC236}">
              <a16:creationId xmlns:a16="http://schemas.microsoft.com/office/drawing/2014/main" id="{D7C59C40-8ABD-E506-CDA7-26218B507502}"/>
            </a:ext>
          </a:extLst>
        </xdr:cNvPr>
        <xdr:cNvPicPr>
          <a:picLocks noChangeAspect="1"/>
        </xdr:cNvPicPr>
      </xdr:nvPicPr>
      <xdr:blipFill>
        <a:blip xmlns:r="http://schemas.openxmlformats.org/officeDocument/2006/relationships" r:embed="rId1"/>
        <a:stretch>
          <a:fillRect/>
        </a:stretch>
      </xdr:blipFill>
      <xdr:spPr>
        <a:xfrm>
          <a:off x="1371600" y="3987800"/>
          <a:ext cx="5852667" cy="495343"/>
        </a:xfrm>
        <a:prstGeom prst="rect">
          <a:avLst/>
        </a:prstGeom>
      </xdr:spPr>
    </xdr:pic>
    <xdr:clientData/>
  </xdr:twoCellAnchor>
  <xdr:twoCellAnchor editAs="oneCell">
    <xdr:from>
      <xdr:col>4</xdr:col>
      <xdr:colOff>1149351</xdr:colOff>
      <xdr:row>22</xdr:row>
      <xdr:rowOff>25258</xdr:rowOff>
    </xdr:from>
    <xdr:to>
      <xdr:col>6</xdr:col>
      <xdr:colOff>723900</xdr:colOff>
      <xdr:row>23</xdr:row>
      <xdr:rowOff>34983</xdr:rowOff>
    </xdr:to>
    <xdr:pic>
      <xdr:nvPicPr>
        <xdr:cNvPr id="8" name="รูปภาพ 7">
          <a:extLst>
            <a:ext uri="{FF2B5EF4-FFF2-40B4-BE49-F238E27FC236}">
              <a16:creationId xmlns:a16="http://schemas.microsoft.com/office/drawing/2014/main" id="{AA63BF0D-F787-3999-9CF1-CD84CCD290AE}"/>
            </a:ext>
          </a:extLst>
        </xdr:cNvPr>
        <xdr:cNvPicPr>
          <a:picLocks noChangeAspect="1"/>
        </xdr:cNvPicPr>
      </xdr:nvPicPr>
      <xdr:blipFill>
        <a:blip xmlns:r="http://schemas.openxmlformats.org/officeDocument/2006/relationships" r:embed="rId2"/>
        <a:stretch>
          <a:fillRect/>
        </a:stretch>
      </xdr:blipFill>
      <xdr:spPr>
        <a:xfrm>
          <a:off x="2114551" y="5822808"/>
          <a:ext cx="4133849" cy="530425"/>
        </a:xfrm>
        <a:prstGeom prst="rect">
          <a:avLst/>
        </a:prstGeom>
      </xdr:spPr>
    </xdr:pic>
    <xdr:clientData/>
  </xdr:twoCellAnchor>
  <xdr:twoCellAnchor editAs="oneCell">
    <xdr:from>
      <xdr:col>11</xdr:col>
      <xdr:colOff>0</xdr:colOff>
      <xdr:row>21</xdr:row>
      <xdr:rowOff>0</xdr:rowOff>
    </xdr:from>
    <xdr:to>
      <xdr:col>21</xdr:col>
      <xdr:colOff>252076</xdr:colOff>
      <xdr:row>24</xdr:row>
      <xdr:rowOff>442134</xdr:rowOff>
    </xdr:to>
    <xdr:pic>
      <xdr:nvPicPr>
        <xdr:cNvPr id="10" name="รูปภาพ 9">
          <a:extLst>
            <a:ext uri="{FF2B5EF4-FFF2-40B4-BE49-F238E27FC236}">
              <a16:creationId xmlns:a16="http://schemas.microsoft.com/office/drawing/2014/main" id="{3D713FD8-B53E-B35B-6345-9D826AE07456}"/>
            </a:ext>
          </a:extLst>
        </xdr:cNvPr>
        <xdr:cNvPicPr>
          <a:picLocks noChangeAspect="1"/>
        </xdr:cNvPicPr>
      </xdr:nvPicPr>
      <xdr:blipFill>
        <a:blip xmlns:r="http://schemas.openxmlformats.org/officeDocument/2006/relationships" r:embed="rId3"/>
        <a:stretch>
          <a:fillRect/>
        </a:stretch>
      </xdr:blipFill>
      <xdr:spPr>
        <a:xfrm>
          <a:off x="10337800" y="6318250"/>
          <a:ext cx="7110076" cy="2004234"/>
        </a:xfrm>
        <a:prstGeom prst="rect">
          <a:avLst/>
        </a:prstGeom>
      </xdr:spPr>
    </xdr:pic>
    <xdr:clientData/>
  </xdr:twoCellAnchor>
  <xdr:twoCellAnchor editAs="oneCell">
    <xdr:from>
      <xdr:col>4</xdr:col>
      <xdr:colOff>1282700</xdr:colOff>
      <xdr:row>27</xdr:row>
      <xdr:rowOff>450850</xdr:rowOff>
    </xdr:from>
    <xdr:to>
      <xdr:col>7</xdr:col>
      <xdr:colOff>79990</xdr:colOff>
      <xdr:row>29</xdr:row>
      <xdr:rowOff>107950</xdr:rowOff>
    </xdr:to>
    <xdr:pic>
      <xdr:nvPicPr>
        <xdr:cNvPr id="11" name="รูปภาพ 10">
          <a:extLst>
            <a:ext uri="{FF2B5EF4-FFF2-40B4-BE49-F238E27FC236}">
              <a16:creationId xmlns:a16="http://schemas.microsoft.com/office/drawing/2014/main" id="{1D561945-CDCE-A9D9-1C62-59E0B7BDA857}"/>
            </a:ext>
          </a:extLst>
        </xdr:cNvPr>
        <xdr:cNvPicPr>
          <a:picLocks noChangeAspect="1"/>
        </xdr:cNvPicPr>
      </xdr:nvPicPr>
      <xdr:blipFill rotWithShape="1">
        <a:blip xmlns:r="http://schemas.openxmlformats.org/officeDocument/2006/relationships" r:embed="rId3"/>
        <a:srcRect l="21373" t="54918"/>
        <a:stretch/>
      </xdr:blipFill>
      <xdr:spPr>
        <a:xfrm>
          <a:off x="2247900" y="10153650"/>
          <a:ext cx="4321790" cy="698500"/>
        </a:xfrm>
        <a:prstGeom prst="rect">
          <a:avLst/>
        </a:prstGeom>
      </xdr:spPr>
    </xdr:pic>
    <xdr:clientData/>
  </xdr:twoCellAnchor>
  <xdr:twoCellAnchor editAs="oneCell">
    <xdr:from>
      <xdr:col>4</xdr:col>
      <xdr:colOff>1041401</xdr:colOff>
      <xdr:row>36</xdr:row>
      <xdr:rowOff>6195</xdr:rowOff>
    </xdr:from>
    <xdr:to>
      <xdr:col>6</xdr:col>
      <xdr:colOff>69850</xdr:colOff>
      <xdr:row>37</xdr:row>
      <xdr:rowOff>10532</xdr:rowOff>
    </xdr:to>
    <xdr:pic>
      <xdr:nvPicPr>
        <xdr:cNvPr id="13" name="รูปภาพ 12">
          <a:extLst>
            <a:ext uri="{FF2B5EF4-FFF2-40B4-BE49-F238E27FC236}">
              <a16:creationId xmlns:a16="http://schemas.microsoft.com/office/drawing/2014/main" id="{6C47FEDC-D469-7835-BECF-D2A75C98F64C}"/>
            </a:ext>
          </a:extLst>
        </xdr:cNvPr>
        <xdr:cNvPicPr>
          <a:picLocks noChangeAspect="1"/>
        </xdr:cNvPicPr>
      </xdr:nvPicPr>
      <xdr:blipFill>
        <a:blip xmlns:r="http://schemas.openxmlformats.org/officeDocument/2006/relationships" r:embed="rId4"/>
        <a:stretch>
          <a:fillRect/>
        </a:stretch>
      </xdr:blipFill>
      <xdr:spPr>
        <a:xfrm>
          <a:off x="2006601" y="15074745"/>
          <a:ext cx="3587749" cy="5250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769620</xdr:colOff>
      <xdr:row>11</xdr:row>
      <xdr:rowOff>1356360</xdr:rowOff>
    </xdr:from>
    <xdr:to>
      <xdr:col>7</xdr:col>
      <xdr:colOff>1722627</xdr:colOff>
      <xdr:row>12</xdr:row>
      <xdr:rowOff>472483</xdr:rowOff>
    </xdr:to>
    <xdr:pic>
      <xdr:nvPicPr>
        <xdr:cNvPr id="2" name="รูปภาพ 1">
          <a:extLst>
            <a:ext uri="{FF2B5EF4-FFF2-40B4-BE49-F238E27FC236}">
              <a16:creationId xmlns:a16="http://schemas.microsoft.com/office/drawing/2014/main" id="{73918DB4-4E83-43E0-8E96-B365A4C4B254}"/>
            </a:ext>
          </a:extLst>
        </xdr:cNvPr>
        <xdr:cNvPicPr>
          <a:picLocks noChangeAspect="1"/>
        </xdr:cNvPicPr>
      </xdr:nvPicPr>
      <xdr:blipFill>
        <a:blip xmlns:r="http://schemas.openxmlformats.org/officeDocument/2006/relationships" r:embed="rId1"/>
        <a:stretch>
          <a:fillRect/>
        </a:stretch>
      </xdr:blipFill>
      <xdr:spPr>
        <a:xfrm>
          <a:off x="2887980" y="8336280"/>
          <a:ext cx="5852667" cy="495343"/>
        </a:xfrm>
        <a:prstGeom prst="rect">
          <a:avLst/>
        </a:prstGeom>
      </xdr:spPr>
    </xdr:pic>
    <xdr:clientData/>
  </xdr:twoCellAnchor>
  <xdr:twoCellAnchor editAs="oneCell">
    <xdr:from>
      <xdr:col>3</xdr:col>
      <xdr:colOff>830580</xdr:colOff>
      <xdr:row>12</xdr:row>
      <xdr:rowOff>487680</xdr:rowOff>
    </xdr:from>
    <xdr:to>
      <xdr:col>7</xdr:col>
      <xdr:colOff>64769</xdr:colOff>
      <xdr:row>12</xdr:row>
      <xdr:rowOff>1018105</xdr:rowOff>
    </xdr:to>
    <xdr:pic>
      <xdr:nvPicPr>
        <xdr:cNvPr id="3" name="รูปภาพ 2">
          <a:extLst>
            <a:ext uri="{FF2B5EF4-FFF2-40B4-BE49-F238E27FC236}">
              <a16:creationId xmlns:a16="http://schemas.microsoft.com/office/drawing/2014/main" id="{2B4F4ED7-8733-4D0D-8CF7-4B1A64880B82}"/>
            </a:ext>
          </a:extLst>
        </xdr:cNvPr>
        <xdr:cNvPicPr>
          <a:picLocks noChangeAspect="1"/>
        </xdr:cNvPicPr>
      </xdr:nvPicPr>
      <xdr:blipFill>
        <a:blip xmlns:r="http://schemas.openxmlformats.org/officeDocument/2006/relationships" r:embed="rId2"/>
        <a:stretch>
          <a:fillRect/>
        </a:stretch>
      </xdr:blipFill>
      <xdr:spPr>
        <a:xfrm>
          <a:off x="2948940" y="8846820"/>
          <a:ext cx="4133849" cy="530425"/>
        </a:xfrm>
        <a:prstGeom prst="rect">
          <a:avLst/>
        </a:prstGeom>
      </xdr:spPr>
    </xdr:pic>
    <xdr:clientData/>
  </xdr:twoCellAnchor>
  <xdr:twoCellAnchor editAs="oneCell">
    <xdr:from>
      <xdr:col>3</xdr:col>
      <xdr:colOff>876300</xdr:colOff>
      <xdr:row>12</xdr:row>
      <xdr:rowOff>1036320</xdr:rowOff>
    </xdr:from>
    <xdr:to>
      <xdr:col>7</xdr:col>
      <xdr:colOff>298430</xdr:colOff>
      <xdr:row>12</xdr:row>
      <xdr:rowOff>1734820</xdr:rowOff>
    </xdr:to>
    <xdr:pic>
      <xdr:nvPicPr>
        <xdr:cNvPr id="4" name="รูปภาพ 3">
          <a:extLst>
            <a:ext uri="{FF2B5EF4-FFF2-40B4-BE49-F238E27FC236}">
              <a16:creationId xmlns:a16="http://schemas.microsoft.com/office/drawing/2014/main" id="{1E525063-87BB-483A-8FCE-4B3793671B06}"/>
            </a:ext>
          </a:extLst>
        </xdr:cNvPr>
        <xdr:cNvPicPr>
          <a:picLocks noChangeAspect="1"/>
        </xdr:cNvPicPr>
      </xdr:nvPicPr>
      <xdr:blipFill rotWithShape="1">
        <a:blip xmlns:r="http://schemas.openxmlformats.org/officeDocument/2006/relationships" r:embed="rId3"/>
        <a:srcRect l="21373" t="54918"/>
        <a:stretch/>
      </xdr:blipFill>
      <xdr:spPr>
        <a:xfrm>
          <a:off x="2994660" y="9395460"/>
          <a:ext cx="4321790" cy="698500"/>
        </a:xfrm>
        <a:prstGeom prst="rect">
          <a:avLst/>
        </a:prstGeom>
      </xdr:spPr>
    </xdr:pic>
    <xdr:clientData/>
  </xdr:twoCellAnchor>
  <xdr:twoCellAnchor editAs="oneCell">
    <xdr:from>
      <xdr:col>3</xdr:col>
      <xdr:colOff>891540</xdr:colOff>
      <xdr:row>12</xdr:row>
      <xdr:rowOff>1706880</xdr:rowOff>
    </xdr:from>
    <xdr:to>
      <xdr:col>6</xdr:col>
      <xdr:colOff>471169</xdr:colOff>
      <xdr:row>12</xdr:row>
      <xdr:rowOff>2231917</xdr:rowOff>
    </xdr:to>
    <xdr:pic>
      <xdr:nvPicPr>
        <xdr:cNvPr id="5" name="รูปภาพ 4">
          <a:extLst>
            <a:ext uri="{FF2B5EF4-FFF2-40B4-BE49-F238E27FC236}">
              <a16:creationId xmlns:a16="http://schemas.microsoft.com/office/drawing/2014/main" id="{2D583970-6FF0-4D29-98BA-F079665BAFBC}"/>
            </a:ext>
          </a:extLst>
        </xdr:cNvPr>
        <xdr:cNvPicPr>
          <a:picLocks noChangeAspect="1"/>
        </xdr:cNvPicPr>
      </xdr:nvPicPr>
      <xdr:blipFill>
        <a:blip xmlns:r="http://schemas.openxmlformats.org/officeDocument/2006/relationships" r:embed="rId4"/>
        <a:stretch>
          <a:fillRect/>
        </a:stretch>
      </xdr:blipFill>
      <xdr:spPr>
        <a:xfrm>
          <a:off x="3009900" y="10066020"/>
          <a:ext cx="3587749" cy="5250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406400</xdr:colOff>
      <xdr:row>13</xdr:row>
      <xdr:rowOff>76200</xdr:rowOff>
    </xdr:from>
    <xdr:to>
      <xdr:col>7</xdr:col>
      <xdr:colOff>734567</xdr:colOff>
      <xdr:row>14</xdr:row>
      <xdr:rowOff>50843</xdr:rowOff>
    </xdr:to>
    <xdr:pic>
      <xdr:nvPicPr>
        <xdr:cNvPr id="2" name="รูปภาพ 1">
          <a:extLst>
            <a:ext uri="{FF2B5EF4-FFF2-40B4-BE49-F238E27FC236}">
              <a16:creationId xmlns:a16="http://schemas.microsoft.com/office/drawing/2014/main" id="{5C5915BC-694D-41E2-B290-1566B16DB431}"/>
            </a:ext>
          </a:extLst>
        </xdr:cNvPr>
        <xdr:cNvPicPr>
          <a:picLocks noChangeAspect="1"/>
        </xdr:cNvPicPr>
      </xdr:nvPicPr>
      <xdr:blipFill>
        <a:blip xmlns:r="http://schemas.openxmlformats.org/officeDocument/2006/relationships" r:embed="rId1"/>
        <a:stretch>
          <a:fillRect/>
        </a:stretch>
      </xdr:blipFill>
      <xdr:spPr>
        <a:xfrm>
          <a:off x="1381760" y="3992880"/>
          <a:ext cx="5860287" cy="492803"/>
        </a:xfrm>
        <a:prstGeom prst="rect">
          <a:avLst/>
        </a:prstGeom>
      </xdr:spPr>
    </xdr:pic>
    <xdr:clientData/>
  </xdr:twoCellAnchor>
  <xdr:twoCellAnchor editAs="oneCell">
    <xdr:from>
      <xdr:col>4</xdr:col>
      <xdr:colOff>1149351</xdr:colOff>
      <xdr:row>22</xdr:row>
      <xdr:rowOff>25258</xdr:rowOff>
    </xdr:from>
    <xdr:to>
      <xdr:col>6</xdr:col>
      <xdr:colOff>723900</xdr:colOff>
      <xdr:row>23</xdr:row>
      <xdr:rowOff>34983</xdr:rowOff>
    </xdr:to>
    <xdr:pic>
      <xdr:nvPicPr>
        <xdr:cNvPr id="3" name="รูปภาพ 2">
          <a:extLst>
            <a:ext uri="{FF2B5EF4-FFF2-40B4-BE49-F238E27FC236}">
              <a16:creationId xmlns:a16="http://schemas.microsoft.com/office/drawing/2014/main" id="{62FD3CAD-BA80-4B49-9449-2C8AD05EFCF2}"/>
            </a:ext>
          </a:extLst>
        </xdr:cNvPr>
        <xdr:cNvPicPr>
          <a:picLocks noChangeAspect="1"/>
        </xdr:cNvPicPr>
      </xdr:nvPicPr>
      <xdr:blipFill>
        <a:blip xmlns:r="http://schemas.openxmlformats.org/officeDocument/2006/relationships" r:embed="rId2"/>
        <a:stretch>
          <a:fillRect/>
        </a:stretch>
      </xdr:blipFill>
      <xdr:spPr>
        <a:xfrm>
          <a:off x="2124711" y="8422498"/>
          <a:ext cx="4138929" cy="527885"/>
        </a:xfrm>
        <a:prstGeom prst="rect">
          <a:avLst/>
        </a:prstGeom>
      </xdr:spPr>
    </xdr:pic>
    <xdr:clientData/>
  </xdr:twoCellAnchor>
  <xdr:twoCellAnchor editAs="oneCell">
    <xdr:from>
      <xdr:col>11</xdr:col>
      <xdr:colOff>0</xdr:colOff>
      <xdr:row>21</xdr:row>
      <xdr:rowOff>0</xdr:rowOff>
    </xdr:from>
    <xdr:to>
      <xdr:col>21</xdr:col>
      <xdr:colOff>252076</xdr:colOff>
      <xdr:row>24</xdr:row>
      <xdr:rowOff>442134</xdr:rowOff>
    </xdr:to>
    <xdr:pic>
      <xdr:nvPicPr>
        <xdr:cNvPr id="4" name="รูปภาพ 3">
          <a:extLst>
            <a:ext uri="{FF2B5EF4-FFF2-40B4-BE49-F238E27FC236}">
              <a16:creationId xmlns:a16="http://schemas.microsoft.com/office/drawing/2014/main" id="{9E8C2B7E-B1E7-4446-A5AE-DD60C296A175}"/>
            </a:ext>
          </a:extLst>
        </xdr:cNvPr>
        <xdr:cNvPicPr>
          <a:picLocks noChangeAspect="1"/>
        </xdr:cNvPicPr>
      </xdr:nvPicPr>
      <xdr:blipFill>
        <a:blip xmlns:r="http://schemas.openxmlformats.org/officeDocument/2006/relationships" r:embed="rId3"/>
        <a:stretch>
          <a:fillRect/>
        </a:stretch>
      </xdr:blipFill>
      <xdr:spPr>
        <a:xfrm>
          <a:off x="10873740" y="7879080"/>
          <a:ext cx="7110076" cy="1996614"/>
        </a:xfrm>
        <a:prstGeom prst="rect">
          <a:avLst/>
        </a:prstGeom>
      </xdr:spPr>
    </xdr:pic>
    <xdr:clientData/>
  </xdr:twoCellAnchor>
  <xdr:twoCellAnchor editAs="oneCell">
    <xdr:from>
      <xdr:col>4</xdr:col>
      <xdr:colOff>1282700</xdr:colOff>
      <xdr:row>27</xdr:row>
      <xdr:rowOff>450850</xdr:rowOff>
    </xdr:from>
    <xdr:to>
      <xdr:col>7</xdr:col>
      <xdr:colOff>79990</xdr:colOff>
      <xdr:row>29</xdr:row>
      <xdr:rowOff>107950</xdr:rowOff>
    </xdr:to>
    <xdr:pic>
      <xdr:nvPicPr>
        <xdr:cNvPr id="5" name="รูปภาพ 4">
          <a:extLst>
            <a:ext uri="{FF2B5EF4-FFF2-40B4-BE49-F238E27FC236}">
              <a16:creationId xmlns:a16="http://schemas.microsoft.com/office/drawing/2014/main" id="{E36D8357-F7B2-4B71-9856-9CB647AA2290}"/>
            </a:ext>
          </a:extLst>
        </xdr:cNvPr>
        <xdr:cNvPicPr>
          <a:picLocks noChangeAspect="1"/>
        </xdr:cNvPicPr>
      </xdr:nvPicPr>
      <xdr:blipFill rotWithShape="1">
        <a:blip xmlns:r="http://schemas.openxmlformats.org/officeDocument/2006/relationships" r:embed="rId3"/>
        <a:srcRect l="21373" t="54918"/>
        <a:stretch/>
      </xdr:blipFill>
      <xdr:spPr>
        <a:xfrm>
          <a:off x="2258060" y="11316970"/>
          <a:ext cx="4329410" cy="693420"/>
        </a:xfrm>
        <a:prstGeom prst="rect">
          <a:avLst/>
        </a:prstGeom>
      </xdr:spPr>
    </xdr:pic>
    <xdr:clientData/>
  </xdr:twoCellAnchor>
  <xdr:twoCellAnchor editAs="oneCell">
    <xdr:from>
      <xdr:col>4</xdr:col>
      <xdr:colOff>1041401</xdr:colOff>
      <xdr:row>36</xdr:row>
      <xdr:rowOff>6195</xdr:rowOff>
    </xdr:from>
    <xdr:to>
      <xdr:col>6</xdr:col>
      <xdr:colOff>69850</xdr:colOff>
      <xdr:row>37</xdr:row>
      <xdr:rowOff>10532</xdr:rowOff>
    </xdr:to>
    <xdr:pic>
      <xdr:nvPicPr>
        <xdr:cNvPr id="6" name="รูปภาพ 5">
          <a:extLst>
            <a:ext uri="{FF2B5EF4-FFF2-40B4-BE49-F238E27FC236}">
              <a16:creationId xmlns:a16="http://schemas.microsoft.com/office/drawing/2014/main" id="{FB504F83-588D-4D04-B5B4-30DE2E6EFB4B}"/>
            </a:ext>
          </a:extLst>
        </xdr:cNvPr>
        <xdr:cNvPicPr>
          <a:picLocks noChangeAspect="1"/>
        </xdr:cNvPicPr>
      </xdr:nvPicPr>
      <xdr:blipFill>
        <a:blip xmlns:r="http://schemas.openxmlformats.org/officeDocument/2006/relationships" r:embed="rId4"/>
        <a:stretch>
          <a:fillRect/>
        </a:stretch>
      </xdr:blipFill>
      <xdr:spPr>
        <a:xfrm>
          <a:off x="2016761" y="15497655"/>
          <a:ext cx="3592829" cy="5224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228600</xdr:colOff>
      <xdr:row>10</xdr:row>
      <xdr:rowOff>19050</xdr:rowOff>
    </xdr:from>
    <xdr:to>
      <xdr:col>6</xdr:col>
      <xdr:colOff>1232382</xdr:colOff>
      <xdr:row>10</xdr:row>
      <xdr:rowOff>575358</xdr:rowOff>
    </xdr:to>
    <xdr:pic>
      <xdr:nvPicPr>
        <xdr:cNvPr id="2" name="รูปภาพ 1">
          <a:extLst>
            <a:ext uri="{FF2B5EF4-FFF2-40B4-BE49-F238E27FC236}">
              <a16:creationId xmlns:a16="http://schemas.microsoft.com/office/drawing/2014/main" id="{33E97C80-32F3-41FF-8FC6-EBEE91EFF0EE}"/>
            </a:ext>
          </a:extLst>
        </xdr:cNvPr>
        <xdr:cNvPicPr>
          <a:picLocks noChangeAspect="1"/>
        </xdr:cNvPicPr>
      </xdr:nvPicPr>
      <xdr:blipFill>
        <a:blip xmlns:r="http://schemas.openxmlformats.org/officeDocument/2006/relationships" r:embed="rId1"/>
        <a:stretch>
          <a:fillRect/>
        </a:stretch>
      </xdr:blipFill>
      <xdr:spPr>
        <a:xfrm>
          <a:off x="1203960" y="3310890"/>
          <a:ext cx="5568162" cy="556308"/>
        </a:xfrm>
        <a:prstGeom prst="rect">
          <a:avLst/>
        </a:prstGeom>
      </xdr:spPr>
    </xdr:pic>
    <xdr:clientData/>
  </xdr:twoCellAnchor>
  <xdr:oneCellAnchor>
    <xdr:from>
      <xdr:col>4</xdr:col>
      <xdr:colOff>552450</xdr:colOff>
      <xdr:row>16</xdr:row>
      <xdr:rowOff>63500</xdr:rowOff>
    </xdr:from>
    <xdr:ext cx="5570703" cy="518205"/>
    <xdr:pic>
      <xdr:nvPicPr>
        <xdr:cNvPr id="3" name="รูปภาพ 2">
          <a:extLst>
            <a:ext uri="{FF2B5EF4-FFF2-40B4-BE49-F238E27FC236}">
              <a16:creationId xmlns:a16="http://schemas.microsoft.com/office/drawing/2014/main" id="{BC8D1990-ABB2-4733-B99D-941D4F76668D}"/>
            </a:ext>
          </a:extLst>
        </xdr:cNvPr>
        <xdr:cNvPicPr>
          <a:picLocks noChangeAspect="1"/>
        </xdr:cNvPicPr>
      </xdr:nvPicPr>
      <xdr:blipFill>
        <a:blip xmlns:r="http://schemas.openxmlformats.org/officeDocument/2006/relationships" r:embed="rId2"/>
        <a:stretch>
          <a:fillRect/>
        </a:stretch>
      </xdr:blipFill>
      <xdr:spPr>
        <a:xfrm>
          <a:off x="1527810" y="6174740"/>
          <a:ext cx="5570703" cy="518205"/>
        </a:xfrm>
        <a:prstGeom prst="rect">
          <a:avLst/>
        </a:prstGeom>
      </xdr:spPr>
    </xdr:pic>
    <xdr:clientData/>
  </xdr:oneCellAnchor>
  <xdr:twoCellAnchor editAs="oneCell">
    <xdr:from>
      <xdr:col>4</xdr:col>
      <xdr:colOff>374650</xdr:colOff>
      <xdr:row>23</xdr:row>
      <xdr:rowOff>88900</xdr:rowOff>
    </xdr:from>
    <xdr:to>
      <xdr:col>7</xdr:col>
      <xdr:colOff>53827</xdr:colOff>
      <xdr:row>23</xdr:row>
      <xdr:rowOff>523278</xdr:rowOff>
    </xdr:to>
    <xdr:pic>
      <xdr:nvPicPr>
        <xdr:cNvPr id="4" name="รูปภาพ 3">
          <a:extLst>
            <a:ext uri="{FF2B5EF4-FFF2-40B4-BE49-F238E27FC236}">
              <a16:creationId xmlns:a16="http://schemas.microsoft.com/office/drawing/2014/main" id="{78127AA5-14E8-4A03-B8CE-9D954421238C}"/>
            </a:ext>
          </a:extLst>
        </xdr:cNvPr>
        <xdr:cNvPicPr>
          <a:picLocks noChangeAspect="1"/>
        </xdr:cNvPicPr>
      </xdr:nvPicPr>
      <xdr:blipFill>
        <a:blip xmlns:r="http://schemas.openxmlformats.org/officeDocument/2006/relationships" r:embed="rId3"/>
        <a:stretch>
          <a:fillRect/>
        </a:stretch>
      </xdr:blipFill>
      <xdr:spPr>
        <a:xfrm>
          <a:off x="1350010" y="9088120"/>
          <a:ext cx="5622777" cy="434378"/>
        </a:xfrm>
        <a:prstGeom prst="rect">
          <a:avLst/>
        </a:prstGeom>
      </xdr:spPr>
    </xdr:pic>
    <xdr:clientData/>
  </xdr:twoCellAnchor>
  <xdr:twoCellAnchor editAs="oneCell">
    <xdr:from>
      <xdr:col>4</xdr:col>
      <xdr:colOff>1200150</xdr:colOff>
      <xdr:row>29</xdr:row>
      <xdr:rowOff>171450</xdr:rowOff>
    </xdr:from>
    <xdr:to>
      <xdr:col>7</xdr:col>
      <xdr:colOff>902189</xdr:colOff>
      <xdr:row>29</xdr:row>
      <xdr:rowOff>560104</xdr:rowOff>
    </xdr:to>
    <xdr:pic>
      <xdr:nvPicPr>
        <xdr:cNvPr id="5" name="รูปภาพ 4">
          <a:extLst>
            <a:ext uri="{FF2B5EF4-FFF2-40B4-BE49-F238E27FC236}">
              <a16:creationId xmlns:a16="http://schemas.microsoft.com/office/drawing/2014/main" id="{89DB435E-6780-4255-9F89-C86758570C03}"/>
            </a:ext>
          </a:extLst>
        </xdr:cNvPr>
        <xdr:cNvPicPr>
          <a:picLocks noChangeAspect="1"/>
        </xdr:cNvPicPr>
      </xdr:nvPicPr>
      <xdr:blipFill>
        <a:blip xmlns:r="http://schemas.openxmlformats.org/officeDocument/2006/relationships" r:embed="rId4"/>
        <a:stretch>
          <a:fillRect/>
        </a:stretch>
      </xdr:blipFill>
      <xdr:spPr>
        <a:xfrm>
          <a:off x="2175510" y="12043410"/>
          <a:ext cx="5645639" cy="388654"/>
        </a:xfrm>
        <a:prstGeom prst="rect">
          <a:avLst/>
        </a:prstGeom>
      </xdr:spPr>
    </xdr:pic>
    <xdr:clientData/>
  </xdr:twoCellAnchor>
  <xdr:twoCellAnchor editAs="oneCell">
    <xdr:from>
      <xdr:col>4</xdr:col>
      <xdr:colOff>120650</xdr:colOff>
      <xdr:row>35</xdr:row>
      <xdr:rowOff>95250</xdr:rowOff>
    </xdr:from>
    <xdr:to>
      <xdr:col>6</xdr:col>
      <xdr:colOff>1177777</xdr:colOff>
      <xdr:row>35</xdr:row>
      <xdr:rowOff>712523</xdr:rowOff>
    </xdr:to>
    <xdr:pic>
      <xdr:nvPicPr>
        <xdr:cNvPr id="6" name="รูปภาพ 5">
          <a:extLst>
            <a:ext uri="{FF2B5EF4-FFF2-40B4-BE49-F238E27FC236}">
              <a16:creationId xmlns:a16="http://schemas.microsoft.com/office/drawing/2014/main" id="{1544EE0E-333E-4257-8EAE-AF25435B0262}"/>
            </a:ext>
          </a:extLst>
        </xdr:cNvPr>
        <xdr:cNvPicPr>
          <a:picLocks noChangeAspect="1"/>
        </xdr:cNvPicPr>
      </xdr:nvPicPr>
      <xdr:blipFill>
        <a:blip xmlns:r="http://schemas.openxmlformats.org/officeDocument/2006/relationships" r:embed="rId5"/>
        <a:stretch>
          <a:fillRect/>
        </a:stretch>
      </xdr:blipFill>
      <xdr:spPr>
        <a:xfrm>
          <a:off x="1096010" y="14786610"/>
          <a:ext cx="5621507" cy="6172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unpr\Downloads\T-VER-METH-01-03%20Version%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ข้อมูลสรุปโครงการ"/>
      <sheetName val="BE"/>
      <sheetName val="PE"/>
      <sheetName val="LE"/>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45"/>
  <sheetViews>
    <sheetView showGridLines="0" tabSelected="1" view="pageBreakPreview" zoomScaleNormal="60" zoomScaleSheetLayoutView="100" workbookViewId="0">
      <selection activeCell="J10" sqref="J10"/>
    </sheetView>
  </sheetViews>
  <sheetFormatPr defaultColWidth="9" defaultRowHeight="13.8"/>
  <cols>
    <col min="1" max="1" width="2.69921875" style="1" customWidth="1"/>
    <col min="2" max="2" width="12.796875" style="1" customWidth="1"/>
    <col min="3" max="3" width="12.296875" style="1" customWidth="1"/>
    <col min="4" max="4" width="28.19921875" style="1" customWidth="1"/>
    <col min="5" max="5" width="12.59765625" style="1" bestFit="1" customWidth="1"/>
    <col min="6" max="6" width="11.796875" style="1" customWidth="1"/>
    <col min="7" max="7" width="11.69921875" style="1" customWidth="1"/>
    <col min="8" max="8" width="36.296875" style="1" customWidth="1"/>
    <col min="9" max="9" width="63.19921875" style="1" customWidth="1"/>
    <col min="10" max="10" width="12.69921875" style="1" customWidth="1"/>
    <col min="11" max="11" width="12.59765625" style="1" customWidth="1"/>
    <col min="12" max="16384" width="9" style="1"/>
  </cols>
  <sheetData>
    <row r="1" spans="1:11" ht="18" customHeight="1">
      <c r="K1" s="9" t="s">
        <v>176</v>
      </c>
    </row>
    <row r="2" spans="1:11" ht="18" customHeight="1">
      <c r="K2" s="9" t="s">
        <v>55</v>
      </c>
    </row>
    <row r="3" spans="1:11" ht="27.75" customHeight="1">
      <c r="A3" s="18" t="s">
        <v>47</v>
      </c>
      <c r="B3" s="10"/>
      <c r="C3" s="10"/>
      <c r="D3" s="10"/>
      <c r="E3" s="10"/>
      <c r="F3" s="10"/>
      <c r="G3" s="10"/>
      <c r="H3" s="10"/>
      <c r="I3" s="10"/>
      <c r="J3" s="10"/>
      <c r="K3" s="11"/>
    </row>
    <row r="5" spans="1:11" ht="15" customHeight="1">
      <c r="A5" s="3" t="s">
        <v>84</v>
      </c>
      <c r="B5" s="3"/>
    </row>
    <row r="6" spans="1:11" ht="15" customHeight="1">
      <c r="A6" s="3"/>
      <c r="B6" s="21" t="s">
        <v>10</v>
      </c>
      <c r="C6" s="21" t="s">
        <v>11</v>
      </c>
      <c r="D6" s="21" t="s">
        <v>12</v>
      </c>
      <c r="E6" s="21" t="s">
        <v>13</v>
      </c>
      <c r="F6" s="21" t="s">
        <v>14</v>
      </c>
      <c r="G6" s="21" t="s">
        <v>15</v>
      </c>
      <c r="H6" s="21" t="s">
        <v>16</v>
      </c>
      <c r="I6" s="21" t="s">
        <v>17</v>
      </c>
      <c r="J6" s="21" t="s">
        <v>18</v>
      </c>
      <c r="K6" s="21" t="s">
        <v>19</v>
      </c>
    </row>
    <row r="7" spans="1:11" s="6" customFormat="1" ht="34.5" customHeight="1">
      <c r="B7" s="21" t="s">
        <v>20</v>
      </c>
      <c r="C7" s="21" t="s">
        <v>21</v>
      </c>
      <c r="D7" s="21" t="s">
        <v>22</v>
      </c>
      <c r="E7" s="21" t="s">
        <v>23</v>
      </c>
      <c r="F7" s="21" t="s">
        <v>24</v>
      </c>
      <c r="G7" s="21" t="s">
        <v>25</v>
      </c>
      <c r="H7" s="21" t="s">
        <v>26</v>
      </c>
      <c r="I7" s="21" t="s">
        <v>27</v>
      </c>
      <c r="J7" s="21" t="s">
        <v>28</v>
      </c>
      <c r="K7" s="21" t="s">
        <v>29</v>
      </c>
    </row>
    <row r="8" spans="1:11" s="6" customFormat="1" ht="34.5" customHeight="1">
      <c r="B8" s="21"/>
      <c r="C8" s="21"/>
      <c r="D8" s="21"/>
      <c r="E8" s="21"/>
      <c r="F8" s="21"/>
      <c r="G8" s="21"/>
      <c r="H8" s="21"/>
      <c r="I8" s="21"/>
      <c r="J8" s="21"/>
      <c r="K8" s="21"/>
    </row>
    <row r="9" spans="1:11" ht="126.6" customHeight="1">
      <c r="B9" s="68" t="s">
        <v>121</v>
      </c>
      <c r="C9" s="85" t="s">
        <v>95</v>
      </c>
      <c r="D9" s="86" t="s">
        <v>168</v>
      </c>
      <c r="E9" s="87" t="e">
        <f>AVERAGE('MPS(input_separate)'!B6:B105)</f>
        <v>#DIV/0!</v>
      </c>
      <c r="F9" s="85" t="s">
        <v>218</v>
      </c>
      <c r="G9" s="88" t="s">
        <v>89</v>
      </c>
      <c r="H9" s="88" t="s">
        <v>77</v>
      </c>
      <c r="I9" s="89" t="s">
        <v>96</v>
      </c>
      <c r="J9" s="73" t="s">
        <v>76</v>
      </c>
      <c r="K9" s="73" t="s">
        <v>49</v>
      </c>
    </row>
    <row r="10" spans="1:11" ht="157.80000000000001" customHeight="1">
      <c r="B10" s="68" t="s">
        <v>72</v>
      </c>
      <c r="C10" s="85" t="s">
        <v>221</v>
      </c>
      <c r="D10" s="86" t="s">
        <v>169</v>
      </c>
      <c r="E10" s="87" t="e">
        <f>AVERAGE('MPS(input_separate)'!C6:C105)</f>
        <v>#DIV/0!</v>
      </c>
      <c r="F10" s="85" t="s">
        <v>122</v>
      </c>
      <c r="G10" s="88" t="s">
        <v>127</v>
      </c>
      <c r="H10" s="88" t="s">
        <v>123</v>
      </c>
      <c r="I10" s="74" t="s">
        <v>124</v>
      </c>
      <c r="J10" s="73" t="s">
        <v>125</v>
      </c>
      <c r="K10" s="73" t="s">
        <v>126</v>
      </c>
    </row>
    <row r="11" spans="1:11" ht="89.4" customHeight="1">
      <c r="B11" s="68" t="s">
        <v>88</v>
      </c>
      <c r="C11" s="85" t="s">
        <v>222</v>
      </c>
      <c r="D11" s="86" t="s">
        <v>171</v>
      </c>
      <c r="E11" s="87" t="e">
        <f>AVERAGE('MPS(input_separate)'!D6:D105)</f>
        <v>#DIV/0!</v>
      </c>
      <c r="F11" s="85" t="s">
        <v>122</v>
      </c>
      <c r="G11" s="88" t="s">
        <v>127</v>
      </c>
      <c r="H11" s="88" t="s">
        <v>123</v>
      </c>
      <c r="I11" s="74" t="s">
        <v>128</v>
      </c>
      <c r="J11" s="73" t="s">
        <v>129</v>
      </c>
      <c r="K11" s="73" t="s">
        <v>130</v>
      </c>
    </row>
    <row r="12" spans="1:11" ht="108.6" customHeight="1">
      <c r="B12" s="68" t="s">
        <v>163</v>
      </c>
      <c r="C12" s="23" t="s">
        <v>175</v>
      </c>
      <c r="D12" s="24" t="s">
        <v>106</v>
      </c>
      <c r="E12" s="33" t="e">
        <f>AVERAGE('MPS(input_separate)'!E6:E105)</f>
        <v>#DIV/0!</v>
      </c>
      <c r="F12" s="22" t="s">
        <v>220</v>
      </c>
      <c r="G12" s="73" t="s">
        <v>92</v>
      </c>
      <c r="H12" s="73" t="s">
        <v>91</v>
      </c>
      <c r="I12" s="74" t="s">
        <v>93</v>
      </c>
      <c r="J12" s="73" t="s">
        <v>94</v>
      </c>
      <c r="K12" s="73" t="s">
        <v>162</v>
      </c>
    </row>
    <row r="13" spans="1:11" ht="177" customHeight="1">
      <c r="B13" s="67"/>
      <c r="D13" s="116"/>
      <c r="E13" s="116"/>
      <c r="F13" s="116"/>
      <c r="G13" s="116"/>
      <c r="H13" s="116"/>
    </row>
    <row r="14" spans="1:11" ht="15" customHeight="1">
      <c r="A14" s="3" t="s">
        <v>85</v>
      </c>
    </row>
    <row r="15" spans="1:11" ht="15" customHeight="1">
      <c r="B15" s="103" t="s">
        <v>10</v>
      </c>
      <c r="C15" s="121" t="s">
        <v>11</v>
      </c>
      <c r="D15" s="121"/>
      <c r="E15" s="103" t="s">
        <v>12</v>
      </c>
      <c r="F15" s="103" t="s">
        <v>13</v>
      </c>
      <c r="G15" s="121" t="s">
        <v>14</v>
      </c>
      <c r="H15" s="121"/>
      <c r="I15" s="121"/>
      <c r="J15" s="121" t="s">
        <v>15</v>
      </c>
      <c r="K15" s="121"/>
    </row>
    <row r="16" spans="1:11" ht="34.5" customHeight="1">
      <c r="B16" s="104" t="s">
        <v>21</v>
      </c>
      <c r="C16" s="122" t="s">
        <v>22</v>
      </c>
      <c r="D16" s="122"/>
      <c r="E16" s="104" t="s">
        <v>23</v>
      </c>
      <c r="F16" s="104" t="s">
        <v>1</v>
      </c>
      <c r="G16" s="121" t="s">
        <v>80</v>
      </c>
      <c r="H16" s="121"/>
      <c r="I16" s="121"/>
      <c r="J16" s="121" t="s">
        <v>29</v>
      </c>
      <c r="K16" s="121"/>
    </row>
    <row r="17" spans="1:11" ht="57" customHeight="1">
      <c r="B17" s="105" t="s">
        <v>87</v>
      </c>
      <c r="C17" s="117" t="s">
        <v>79</v>
      </c>
      <c r="D17" s="117"/>
      <c r="E17" s="106">
        <v>56100</v>
      </c>
      <c r="F17" s="105" t="s">
        <v>97</v>
      </c>
      <c r="G17" s="118" t="s">
        <v>77</v>
      </c>
      <c r="H17" s="119"/>
      <c r="I17" s="119"/>
      <c r="J17" s="120" t="s">
        <v>49</v>
      </c>
      <c r="K17" s="120"/>
    </row>
    <row r="18" spans="1:11" ht="15" customHeight="1">
      <c r="A18" s="3" t="s">
        <v>86</v>
      </c>
      <c r="B18" s="3"/>
    </row>
    <row r="19" spans="1:11" ht="15" customHeight="1">
      <c r="A19" s="3"/>
      <c r="B19" s="21" t="s">
        <v>10</v>
      </c>
      <c r="C19" s="21" t="s">
        <v>11</v>
      </c>
      <c r="D19" s="21" t="s">
        <v>12</v>
      </c>
      <c r="E19" s="21" t="s">
        <v>13</v>
      </c>
      <c r="F19" s="21" t="s">
        <v>14</v>
      </c>
      <c r="G19" s="21" t="s">
        <v>15</v>
      </c>
      <c r="H19" s="21" t="s">
        <v>16</v>
      </c>
      <c r="I19" s="21" t="s">
        <v>17</v>
      </c>
      <c r="J19" s="21" t="s">
        <v>18</v>
      </c>
      <c r="K19" s="21" t="s">
        <v>19</v>
      </c>
    </row>
    <row r="20" spans="1:11" s="6" customFormat="1" ht="34.5" customHeight="1">
      <c r="B20" s="21" t="s">
        <v>20</v>
      </c>
      <c r="C20" s="21" t="s">
        <v>21</v>
      </c>
      <c r="D20" s="21" t="s">
        <v>22</v>
      </c>
      <c r="E20" s="21" t="s">
        <v>23</v>
      </c>
      <c r="F20" s="21" t="s">
        <v>1</v>
      </c>
      <c r="G20" s="21" t="s">
        <v>25</v>
      </c>
      <c r="H20" s="21" t="s">
        <v>26</v>
      </c>
      <c r="I20" s="21" t="s">
        <v>27</v>
      </c>
      <c r="J20" s="21" t="s">
        <v>28</v>
      </c>
      <c r="K20" s="21" t="s">
        <v>29</v>
      </c>
    </row>
    <row r="21" spans="1:11" s="6" customFormat="1" ht="34.5" customHeight="1">
      <c r="B21" s="21"/>
      <c r="C21" s="21"/>
      <c r="D21" s="21"/>
      <c r="E21" s="21"/>
      <c r="F21" s="21"/>
      <c r="G21" s="21"/>
      <c r="H21" s="21"/>
      <c r="I21" s="21"/>
      <c r="J21" s="21"/>
      <c r="K21" s="21"/>
    </row>
    <row r="22" spans="1:11" ht="72.599999999999994" customHeight="1">
      <c r="B22" s="68" t="s">
        <v>164</v>
      </c>
      <c r="C22" s="68" t="s">
        <v>164</v>
      </c>
      <c r="D22" s="68" t="s">
        <v>164</v>
      </c>
      <c r="E22" s="68" t="s">
        <v>164</v>
      </c>
      <c r="F22" s="68" t="s">
        <v>164</v>
      </c>
      <c r="G22" s="68" t="s">
        <v>164</v>
      </c>
      <c r="H22" s="68" t="s">
        <v>164</v>
      </c>
      <c r="I22" s="68" t="s">
        <v>164</v>
      </c>
      <c r="J22" s="68" t="s">
        <v>164</v>
      </c>
      <c r="K22" s="68" t="s">
        <v>164</v>
      </c>
    </row>
    <row r="23" spans="1:11" ht="77.400000000000006" hidden="1" customHeight="1">
      <c r="B23" s="94" t="s">
        <v>135</v>
      </c>
      <c r="C23" s="94">
        <v>1</v>
      </c>
      <c r="D23" s="66" t="s">
        <v>82</v>
      </c>
      <c r="E23" s="66" t="s">
        <v>83</v>
      </c>
      <c r="F23" s="93">
        <v>0</v>
      </c>
      <c r="G23" s="66"/>
      <c r="H23" s="95" t="s">
        <v>131</v>
      </c>
      <c r="I23" s="92" t="s">
        <v>119</v>
      </c>
    </row>
    <row r="24" spans="1:11" ht="42" hidden="1" customHeight="1">
      <c r="B24" s="94" t="s">
        <v>135</v>
      </c>
      <c r="C24" s="94">
        <v>2</v>
      </c>
      <c r="D24" s="66" t="s">
        <v>82</v>
      </c>
      <c r="E24" s="66" t="s">
        <v>83</v>
      </c>
      <c r="F24" s="96" t="s">
        <v>133</v>
      </c>
      <c r="G24" s="66"/>
      <c r="H24" s="95" t="s">
        <v>132</v>
      </c>
      <c r="I24" s="92" t="s">
        <v>134</v>
      </c>
    </row>
    <row r="25" spans="1:11" ht="18.75" customHeight="1">
      <c r="A25" s="3" t="s">
        <v>81</v>
      </c>
      <c r="B25" s="3"/>
    </row>
    <row r="26" spans="1:11" ht="16.8" thickBot="1">
      <c r="B26" s="124" t="s">
        <v>46</v>
      </c>
      <c r="C26" s="124"/>
      <c r="D26" s="25" t="s">
        <v>24</v>
      </c>
    </row>
    <row r="27" spans="1:11" ht="16.8" thickBot="1">
      <c r="B27" s="125" t="e">
        <f>ROUNDDOWN('MPS(calc_process)'!G6, 0)</f>
        <v>#DIV/0!</v>
      </c>
      <c r="C27" s="126"/>
      <c r="D27" s="51" t="s">
        <v>56</v>
      </c>
    </row>
    <row r="28" spans="1:11" ht="20.25" customHeight="1">
      <c r="F28" s="7"/>
      <c r="G28" s="7"/>
    </row>
    <row r="29" spans="1:11" ht="14.25" customHeight="1">
      <c r="A29" s="3" t="s">
        <v>9</v>
      </c>
    </row>
    <row r="30" spans="1:11" ht="14.25" customHeight="1">
      <c r="B30" s="12" t="s">
        <v>31</v>
      </c>
      <c r="C30" s="123" t="s">
        <v>90</v>
      </c>
      <c r="D30" s="123"/>
      <c r="E30" s="123"/>
      <c r="F30" s="123"/>
      <c r="G30" s="123"/>
      <c r="H30" s="123"/>
      <c r="I30" s="123"/>
      <c r="J30" s="8"/>
    </row>
    <row r="31" spans="1:11" ht="14.25" customHeight="1">
      <c r="B31" s="12" t="s">
        <v>30</v>
      </c>
      <c r="C31" s="123" t="s">
        <v>32</v>
      </c>
      <c r="D31" s="123"/>
      <c r="E31" s="123"/>
      <c r="F31" s="123"/>
      <c r="G31" s="123"/>
      <c r="H31" s="123"/>
      <c r="I31" s="123"/>
      <c r="J31" s="8"/>
    </row>
    <row r="32" spans="1:11" ht="14.25" customHeight="1">
      <c r="B32" s="12" t="s">
        <v>33</v>
      </c>
      <c r="C32" s="123" t="s">
        <v>34</v>
      </c>
      <c r="D32" s="123"/>
      <c r="E32" s="123"/>
      <c r="F32" s="123"/>
      <c r="G32" s="123"/>
      <c r="H32" s="123"/>
      <c r="I32" s="123"/>
      <c r="J32" s="8"/>
    </row>
    <row r="40" spans="2:5" ht="22.8">
      <c r="B40" s="56"/>
      <c r="C40" s="56"/>
      <c r="D40" s="56"/>
      <c r="E40" s="56"/>
    </row>
    <row r="41" spans="2:5" ht="76.05" customHeight="1">
      <c r="B41" s="57" t="s">
        <v>58</v>
      </c>
      <c r="C41" s="63" t="s">
        <v>59</v>
      </c>
      <c r="D41" s="57" t="s">
        <v>60</v>
      </c>
      <c r="E41" s="57" t="s">
        <v>61</v>
      </c>
    </row>
    <row r="42" spans="2:5" ht="58.95" customHeight="1">
      <c r="B42" s="57" t="s">
        <v>62</v>
      </c>
      <c r="C42" s="64" t="s">
        <v>63</v>
      </c>
      <c r="D42" s="58" t="s">
        <v>64</v>
      </c>
      <c r="E42" s="59" t="e">
        <f>IF(OR(E43="-",E44="-"),"-",E43-E44-E45)</f>
        <v>#REF!</v>
      </c>
    </row>
    <row r="43" spans="2:5" ht="58.95" customHeight="1">
      <c r="B43" s="60" t="s">
        <v>65</v>
      </c>
      <c r="C43" s="65" t="s">
        <v>66</v>
      </c>
      <c r="D43" s="61" t="s">
        <v>67</v>
      </c>
      <c r="E43" s="62" t="e">
        <f>[1]BE!H34</f>
        <v>#REF!</v>
      </c>
    </row>
    <row r="44" spans="2:5" ht="58.95" customHeight="1">
      <c r="B44" s="60" t="s">
        <v>68</v>
      </c>
      <c r="C44" s="65" t="s">
        <v>69</v>
      </c>
      <c r="D44" s="61" t="s">
        <v>67</v>
      </c>
      <c r="E44" s="62" t="e">
        <f>[1]PE!H34</f>
        <v>#REF!</v>
      </c>
    </row>
    <row r="45" spans="2:5" ht="58.95" customHeight="1">
      <c r="B45" s="60" t="s">
        <v>70</v>
      </c>
      <c r="C45" s="65" t="s">
        <v>71</v>
      </c>
      <c r="D45" s="61" t="s">
        <v>67</v>
      </c>
      <c r="E45" s="62" t="e">
        <f>IF([1]LE!H35="","-",[1]LE!H35)</f>
        <v>#REF!</v>
      </c>
    </row>
  </sheetData>
  <sheetProtection formatCells="0" formatRows="0"/>
  <mergeCells count="15">
    <mergeCell ref="C31:I31"/>
    <mergeCell ref="C32:I32"/>
    <mergeCell ref="B26:C26"/>
    <mergeCell ref="B27:C27"/>
    <mergeCell ref="C30:I30"/>
    <mergeCell ref="D13:H13"/>
    <mergeCell ref="C17:D17"/>
    <mergeCell ref="G17:I17"/>
    <mergeCell ref="J17:K17"/>
    <mergeCell ref="C15:D15"/>
    <mergeCell ref="G15:I15"/>
    <mergeCell ref="J15:K15"/>
    <mergeCell ref="C16:D16"/>
    <mergeCell ref="G16:I16"/>
    <mergeCell ref="J16:K16"/>
  </mergeCells>
  <phoneticPr fontId="2"/>
  <pageMargins left="0.70866141732283472" right="0.70866141732283472" top="0.74803149606299213" bottom="0.74803149606299213" header="0.31496062992125984" footer="0.31496062992125984"/>
  <pageSetup paperSize="9" scale="37" orientation="landscape" r:id="rId1"/>
  <colBreaks count="1" manualBreakCount="1">
    <brk id="1" max="3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E105"/>
  <sheetViews>
    <sheetView view="pageBreakPreview" zoomScale="83" zoomScaleNormal="100" zoomScaleSheetLayoutView="80" workbookViewId="0">
      <selection activeCell="C13" sqref="C13:H13"/>
    </sheetView>
  </sheetViews>
  <sheetFormatPr defaultColWidth="9" defaultRowHeight="13.8"/>
  <cols>
    <col min="1" max="1" width="20.796875" style="17" customWidth="1"/>
    <col min="2" max="2" width="47.19921875" style="17" customWidth="1"/>
    <col min="3" max="5" width="50.296875" style="17" customWidth="1"/>
    <col min="6" max="16384" width="9" style="17"/>
  </cols>
  <sheetData>
    <row r="1" spans="1:5" ht="15" customHeight="1">
      <c r="B1" s="19"/>
      <c r="C1" s="19"/>
      <c r="D1" s="19"/>
      <c r="E1" s="19" t="s">
        <v>177</v>
      </c>
    </row>
    <row r="2" spans="1:5" ht="15" customHeight="1">
      <c r="B2" s="19"/>
      <c r="C2" s="19"/>
      <c r="D2" s="19"/>
      <c r="E2" s="19" t="s">
        <v>174</v>
      </c>
    </row>
    <row r="3" spans="1:5">
      <c r="A3" s="15" t="s">
        <v>111</v>
      </c>
      <c r="B3" s="16" t="s">
        <v>114</v>
      </c>
      <c r="C3" s="16" t="s">
        <v>165</v>
      </c>
      <c r="D3" s="16" t="s">
        <v>173</v>
      </c>
      <c r="E3" s="16" t="s">
        <v>175</v>
      </c>
    </row>
    <row r="4" spans="1:5" ht="44.4" customHeight="1">
      <c r="A4" s="15" t="s">
        <v>112</v>
      </c>
      <c r="B4" s="16" t="s">
        <v>166</v>
      </c>
      <c r="C4" s="16" t="s">
        <v>167</v>
      </c>
      <c r="D4" s="16" t="s">
        <v>172</v>
      </c>
      <c r="E4" s="16" t="s">
        <v>113</v>
      </c>
    </row>
    <row r="5" spans="1:5" ht="16.2">
      <c r="A5" s="15"/>
      <c r="B5" s="15" t="s">
        <v>207</v>
      </c>
      <c r="C5" s="15" t="s">
        <v>170</v>
      </c>
      <c r="D5" s="15" t="s">
        <v>170</v>
      </c>
      <c r="E5" s="15" t="s">
        <v>220</v>
      </c>
    </row>
    <row r="6" spans="1:5">
      <c r="A6" s="26">
        <v>1</v>
      </c>
      <c r="B6" s="27"/>
      <c r="C6" s="27"/>
      <c r="D6" s="27"/>
      <c r="E6" s="27"/>
    </row>
    <row r="7" spans="1:5">
      <c r="A7" s="26">
        <v>2</v>
      </c>
      <c r="B7" s="27"/>
      <c r="C7" s="27"/>
      <c r="D7" s="27"/>
      <c r="E7" s="27"/>
    </row>
    <row r="8" spans="1:5">
      <c r="A8" s="26">
        <v>3</v>
      </c>
      <c r="B8" s="27"/>
      <c r="C8" s="27"/>
      <c r="D8" s="27"/>
      <c r="E8" s="27"/>
    </row>
    <row r="9" spans="1:5">
      <c r="A9" s="26">
        <v>4</v>
      </c>
      <c r="B9" s="27"/>
      <c r="C9" s="27"/>
      <c r="D9" s="27"/>
      <c r="E9" s="27"/>
    </row>
    <row r="10" spans="1:5">
      <c r="A10" s="26">
        <v>5</v>
      </c>
      <c r="B10" s="27"/>
      <c r="C10" s="27"/>
      <c r="D10" s="27"/>
      <c r="E10" s="27"/>
    </row>
    <row r="11" spans="1:5">
      <c r="A11" s="26">
        <v>6</v>
      </c>
      <c r="B11" s="27"/>
      <c r="C11" s="27"/>
      <c r="D11" s="27"/>
      <c r="E11" s="27"/>
    </row>
    <row r="12" spans="1:5">
      <c r="A12" s="26">
        <v>7</v>
      </c>
      <c r="B12" s="27"/>
      <c r="C12" s="27"/>
      <c r="D12" s="27"/>
      <c r="E12" s="27"/>
    </row>
    <row r="13" spans="1:5">
      <c r="A13" s="26">
        <v>8</v>
      </c>
      <c r="B13" s="27"/>
      <c r="C13" s="27"/>
      <c r="D13" s="27"/>
      <c r="E13" s="27"/>
    </row>
    <row r="14" spans="1:5">
      <c r="A14" s="26">
        <v>9</v>
      </c>
      <c r="B14" s="27"/>
      <c r="C14" s="27"/>
      <c r="D14" s="27"/>
      <c r="E14" s="27"/>
    </row>
    <row r="15" spans="1:5">
      <c r="A15" s="26">
        <v>10</v>
      </c>
      <c r="B15" s="27"/>
      <c r="C15" s="27"/>
      <c r="D15" s="27"/>
      <c r="E15" s="27"/>
    </row>
    <row r="16" spans="1:5">
      <c r="A16" s="26">
        <v>11</v>
      </c>
      <c r="B16" s="27"/>
      <c r="C16" s="27"/>
      <c r="D16" s="27"/>
      <c r="E16" s="27"/>
    </row>
    <row r="17" spans="1:5">
      <c r="A17" s="26">
        <v>12</v>
      </c>
      <c r="B17" s="27"/>
      <c r="C17" s="27"/>
      <c r="D17" s="27"/>
      <c r="E17" s="27"/>
    </row>
    <row r="18" spans="1:5">
      <c r="A18" s="26">
        <v>13</v>
      </c>
      <c r="B18" s="27"/>
      <c r="C18" s="27"/>
      <c r="D18" s="27"/>
      <c r="E18" s="27"/>
    </row>
    <row r="19" spans="1:5">
      <c r="A19" s="26">
        <v>14</v>
      </c>
      <c r="B19" s="27"/>
      <c r="C19" s="27"/>
      <c r="D19" s="27"/>
      <c r="E19" s="27"/>
    </row>
    <row r="20" spans="1:5">
      <c r="A20" s="26">
        <v>15</v>
      </c>
      <c r="B20" s="27"/>
      <c r="C20" s="27"/>
      <c r="D20" s="27"/>
      <c r="E20" s="27"/>
    </row>
    <row r="21" spans="1:5">
      <c r="A21" s="26">
        <v>16</v>
      </c>
      <c r="B21" s="27"/>
      <c r="C21" s="27"/>
      <c r="D21" s="27"/>
      <c r="E21" s="27"/>
    </row>
    <row r="22" spans="1:5">
      <c r="A22" s="26">
        <v>17</v>
      </c>
      <c r="B22" s="27"/>
      <c r="C22" s="27"/>
      <c r="D22" s="27"/>
      <c r="E22" s="27"/>
    </row>
    <row r="23" spans="1:5">
      <c r="A23" s="26">
        <v>18</v>
      </c>
      <c r="B23" s="27"/>
      <c r="C23" s="27"/>
      <c r="D23" s="27"/>
      <c r="E23" s="27"/>
    </row>
    <row r="24" spans="1:5">
      <c r="A24" s="26">
        <v>19</v>
      </c>
      <c r="B24" s="27"/>
      <c r="C24" s="27"/>
      <c r="D24" s="27"/>
      <c r="E24" s="27"/>
    </row>
    <row r="25" spans="1:5">
      <c r="A25" s="26">
        <v>20</v>
      </c>
      <c r="B25" s="27"/>
      <c r="C25" s="27"/>
      <c r="D25" s="27"/>
      <c r="E25" s="27"/>
    </row>
    <row r="26" spans="1:5">
      <c r="A26" s="26">
        <v>21</v>
      </c>
      <c r="B26" s="27"/>
      <c r="C26" s="27"/>
      <c r="D26" s="27"/>
      <c r="E26" s="27"/>
    </row>
    <row r="27" spans="1:5">
      <c r="A27" s="26">
        <v>22</v>
      </c>
      <c r="B27" s="27"/>
      <c r="C27" s="27"/>
      <c r="D27" s="27"/>
      <c r="E27" s="27"/>
    </row>
    <row r="28" spans="1:5">
      <c r="A28" s="26">
        <v>23</v>
      </c>
      <c r="B28" s="27"/>
      <c r="C28" s="27"/>
      <c r="D28" s="27"/>
      <c r="E28" s="27"/>
    </row>
    <row r="29" spans="1:5">
      <c r="A29" s="26">
        <v>24</v>
      </c>
      <c r="B29" s="27"/>
      <c r="C29" s="27"/>
      <c r="D29" s="27"/>
      <c r="E29" s="27"/>
    </row>
    <row r="30" spans="1:5">
      <c r="A30" s="26">
        <v>25</v>
      </c>
      <c r="B30" s="27"/>
      <c r="C30" s="27"/>
      <c r="D30" s="27"/>
      <c r="E30" s="27"/>
    </row>
    <row r="31" spans="1:5">
      <c r="A31" s="26">
        <v>26</v>
      </c>
      <c r="B31" s="27"/>
      <c r="C31" s="27"/>
      <c r="D31" s="27"/>
      <c r="E31" s="27"/>
    </row>
    <row r="32" spans="1:5">
      <c r="A32" s="26">
        <v>27</v>
      </c>
      <c r="B32" s="27"/>
      <c r="C32" s="27"/>
      <c r="D32" s="27"/>
      <c r="E32" s="27"/>
    </row>
    <row r="33" spans="1:5">
      <c r="A33" s="26">
        <v>28</v>
      </c>
      <c r="B33" s="27"/>
      <c r="C33" s="27"/>
      <c r="D33" s="27"/>
      <c r="E33" s="27"/>
    </row>
    <row r="34" spans="1:5">
      <c r="A34" s="26">
        <v>29</v>
      </c>
      <c r="B34" s="27"/>
      <c r="C34" s="27"/>
      <c r="D34" s="27"/>
      <c r="E34" s="27"/>
    </row>
    <row r="35" spans="1:5">
      <c r="A35" s="26">
        <v>30</v>
      </c>
      <c r="B35" s="27"/>
      <c r="C35" s="27"/>
      <c r="D35" s="27"/>
      <c r="E35" s="27"/>
    </row>
    <row r="36" spans="1:5">
      <c r="A36" s="26">
        <v>31</v>
      </c>
      <c r="B36" s="27"/>
      <c r="C36" s="27"/>
      <c r="D36" s="27"/>
      <c r="E36" s="27"/>
    </row>
    <row r="37" spans="1:5">
      <c r="A37" s="26">
        <v>32</v>
      </c>
      <c r="B37" s="27"/>
      <c r="C37" s="27"/>
      <c r="D37" s="27"/>
      <c r="E37" s="27"/>
    </row>
    <row r="38" spans="1:5">
      <c r="A38" s="26">
        <v>33</v>
      </c>
      <c r="B38" s="27"/>
      <c r="C38" s="27"/>
      <c r="D38" s="27"/>
      <c r="E38" s="27"/>
    </row>
    <row r="39" spans="1:5">
      <c r="A39" s="26">
        <v>34</v>
      </c>
      <c r="B39" s="27"/>
      <c r="C39" s="27"/>
      <c r="D39" s="27"/>
      <c r="E39" s="27"/>
    </row>
    <row r="40" spans="1:5">
      <c r="A40" s="26">
        <v>35</v>
      </c>
      <c r="B40" s="27"/>
      <c r="C40" s="27"/>
      <c r="D40" s="27"/>
      <c r="E40" s="27"/>
    </row>
    <row r="41" spans="1:5">
      <c r="A41" s="26">
        <v>36</v>
      </c>
      <c r="B41" s="27"/>
      <c r="C41" s="27"/>
      <c r="D41" s="27"/>
      <c r="E41" s="27"/>
    </row>
    <row r="42" spans="1:5">
      <c r="A42" s="26">
        <v>37</v>
      </c>
      <c r="B42" s="27"/>
      <c r="C42" s="27"/>
      <c r="D42" s="27"/>
      <c r="E42" s="27"/>
    </row>
    <row r="43" spans="1:5">
      <c r="A43" s="26">
        <v>38</v>
      </c>
      <c r="B43" s="27"/>
      <c r="C43" s="27"/>
      <c r="D43" s="27"/>
      <c r="E43" s="27"/>
    </row>
    <row r="44" spans="1:5">
      <c r="A44" s="26">
        <v>39</v>
      </c>
      <c r="B44" s="27"/>
      <c r="C44" s="27"/>
      <c r="D44" s="27"/>
      <c r="E44" s="27"/>
    </row>
    <row r="45" spans="1:5">
      <c r="A45" s="26">
        <v>40</v>
      </c>
      <c r="B45" s="27"/>
      <c r="C45" s="27"/>
      <c r="D45" s="27"/>
      <c r="E45" s="27"/>
    </row>
    <row r="46" spans="1:5">
      <c r="A46" s="26">
        <v>41</v>
      </c>
      <c r="B46" s="27"/>
      <c r="C46" s="27"/>
      <c r="D46" s="27"/>
      <c r="E46" s="27"/>
    </row>
    <row r="47" spans="1:5">
      <c r="A47" s="26">
        <v>42</v>
      </c>
      <c r="B47" s="27"/>
      <c r="C47" s="27"/>
      <c r="D47" s="27"/>
      <c r="E47" s="27"/>
    </row>
    <row r="48" spans="1:5">
      <c r="A48" s="26">
        <v>43</v>
      </c>
      <c r="B48" s="27"/>
      <c r="C48" s="27"/>
      <c r="D48" s="27"/>
      <c r="E48" s="27"/>
    </row>
    <row r="49" spans="1:5">
      <c r="A49" s="26">
        <v>44</v>
      </c>
      <c r="B49" s="27"/>
      <c r="C49" s="27"/>
      <c r="D49" s="27"/>
      <c r="E49" s="27"/>
    </row>
    <row r="50" spans="1:5">
      <c r="A50" s="26">
        <v>45</v>
      </c>
      <c r="B50" s="27"/>
      <c r="C50" s="27"/>
      <c r="D50" s="27"/>
      <c r="E50" s="27"/>
    </row>
    <row r="51" spans="1:5">
      <c r="A51" s="26">
        <v>46</v>
      </c>
      <c r="B51" s="27"/>
      <c r="C51" s="27"/>
      <c r="D51" s="27"/>
      <c r="E51" s="27"/>
    </row>
    <row r="52" spans="1:5">
      <c r="A52" s="26">
        <v>47</v>
      </c>
      <c r="B52" s="27"/>
      <c r="C52" s="27"/>
      <c r="D52" s="27"/>
      <c r="E52" s="27"/>
    </row>
    <row r="53" spans="1:5">
      <c r="A53" s="26">
        <v>48</v>
      </c>
      <c r="B53" s="27"/>
      <c r="C53" s="27"/>
      <c r="D53" s="27"/>
      <c r="E53" s="27"/>
    </row>
    <row r="54" spans="1:5">
      <c r="A54" s="26">
        <v>49</v>
      </c>
      <c r="B54" s="27"/>
      <c r="C54" s="27"/>
      <c r="D54" s="27"/>
      <c r="E54" s="27"/>
    </row>
    <row r="55" spans="1:5">
      <c r="A55" s="26">
        <v>50</v>
      </c>
      <c r="B55" s="27"/>
      <c r="C55" s="27"/>
      <c r="D55" s="27"/>
      <c r="E55" s="27"/>
    </row>
    <row r="56" spans="1:5">
      <c r="A56" s="26">
        <v>51</v>
      </c>
      <c r="B56" s="27"/>
      <c r="C56" s="27"/>
      <c r="D56" s="27"/>
      <c r="E56" s="27"/>
    </row>
    <row r="57" spans="1:5">
      <c r="A57" s="26">
        <v>52</v>
      </c>
      <c r="B57" s="27"/>
      <c r="C57" s="27"/>
      <c r="D57" s="27"/>
      <c r="E57" s="27"/>
    </row>
    <row r="58" spans="1:5">
      <c r="A58" s="26">
        <v>53</v>
      </c>
      <c r="B58" s="27"/>
      <c r="C58" s="27"/>
      <c r="D58" s="27"/>
      <c r="E58" s="27"/>
    </row>
    <row r="59" spans="1:5">
      <c r="A59" s="26">
        <v>54</v>
      </c>
      <c r="B59" s="27"/>
      <c r="C59" s="27"/>
      <c r="D59" s="27"/>
      <c r="E59" s="27"/>
    </row>
    <row r="60" spans="1:5">
      <c r="A60" s="26">
        <v>55</v>
      </c>
      <c r="B60" s="27"/>
      <c r="C60" s="27"/>
      <c r="D60" s="27"/>
      <c r="E60" s="27"/>
    </row>
    <row r="61" spans="1:5">
      <c r="A61" s="26">
        <v>56</v>
      </c>
      <c r="B61" s="27"/>
      <c r="C61" s="27"/>
      <c r="D61" s="27"/>
      <c r="E61" s="27"/>
    </row>
    <row r="62" spans="1:5">
      <c r="A62" s="26">
        <v>57</v>
      </c>
      <c r="B62" s="27"/>
      <c r="C62" s="27"/>
      <c r="D62" s="27"/>
      <c r="E62" s="27"/>
    </row>
    <row r="63" spans="1:5">
      <c r="A63" s="26">
        <v>58</v>
      </c>
      <c r="B63" s="27"/>
      <c r="C63" s="27"/>
      <c r="D63" s="27"/>
      <c r="E63" s="27"/>
    </row>
    <row r="64" spans="1:5">
      <c r="A64" s="26">
        <v>59</v>
      </c>
      <c r="B64" s="27"/>
      <c r="C64" s="27"/>
      <c r="D64" s="27"/>
      <c r="E64" s="27"/>
    </row>
    <row r="65" spans="1:5">
      <c r="A65" s="26">
        <v>60</v>
      </c>
      <c r="B65" s="27"/>
      <c r="C65" s="27"/>
      <c r="D65" s="27"/>
      <c r="E65" s="27"/>
    </row>
    <row r="66" spans="1:5">
      <c r="A66" s="26">
        <v>61</v>
      </c>
      <c r="B66" s="27"/>
      <c r="C66" s="27"/>
      <c r="D66" s="27"/>
      <c r="E66" s="27"/>
    </row>
    <row r="67" spans="1:5">
      <c r="A67" s="26">
        <v>62</v>
      </c>
      <c r="B67" s="27"/>
      <c r="C67" s="27"/>
      <c r="D67" s="27"/>
      <c r="E67" s="27"/>
    </row>
    <row r="68" spans="1:5">
      <c r="A68" s="26">
        <v>63</v>
      </c>
      <c r="B68" s="27"/>
      <c r="C68" s="27"/>
      <c r="D68" s="27"/>
      <c r="E68" s="27"/>
    </row>
    <row r="69" spans="1:5">
      <c r="A69" s="26">
        <v>64</v>
      </c>
      <c r="B69" s="27"/>
      <c r="C69" s="27"/>
      <c r="D69" s="27"/>
      <c r="E69" s="27"/>
    </row>
    <row r="70" spans="1:5">
      <c r="A70" s="26">
        <v>65</v>
      </c>
      <c r="B70" s="27"/>
      <c r="C70" s="27"/>
      <c r="D70" s="27"/>
      <c r="E70" s="27"/>
    </row>
    <row r="71" spans="1:5">
      <c r="A71" s="26">
        <v>66</v>
      </c>
      <c r="B71" s="27"/>
      <c r="C71" s="27"/>
      <c r="D71" s="27"/>
      <c r="E71" s="27"/>
    </row>
    <row r="72" spans="1:5">
      <c r="A72" s="26">
        <v>67</v>
      </c>
      <c r="B72" s="27"/>
      <c r="C72" s="27"/>
      <c r="D72" s="27"/>
      <c r="E72" s="27"/>
    </row>
    <row r="73" spans="1:5">
      <c r="A73" s="26">
        <v>68</v>
      </c>
      <c r="B73" s="27"/>
      <c r="C73" s="27"/>
      <c r="D73" s="27"/>
      <c r="E73" s="27"/>
    </row>
    <row r="74" spans="1:5">
      <c r="A74" s="26">
        <v>69</v>
      </c>
      <c r="B74" s="27"/>
      <c r="C74" s="27"/>
      <c r="D74" s="27"/>
      <c r="E74" s="27"/>
    </row>
    <row r="75" spans="1:5">
      <c r="A75" s="26">
        <v>70</v>
      </c>
      <c r="B75" s="27"/>
      <c r="C75" s="27"/>
      <c r="D75" s="27"/>
      <c r="E75" s="27"/>
    </row>
    <row r="76" spans="1:5">
      <c r="A76" s="26">
        <v>71</v>
      </c>
      <c r="B76" s="27"/>
      <c r="C76" s="27"/>
      <c r="D76" s="27"/>
      <c r="E76" s="27"/>
    </row>
    <row r="77" spans="1:5">
      <c r="A77" s="26">
        <v>72</v>
      </c>
      <c r="B77" s="27"/>
      <c r="C77" s="27"/>
      <c r="D77" s="27"/>
      <c r="E77" s="27"/>
    </row>
    <row r="78" spans="1:5">
      <c r="A78" s="26">
        <v>73</v>
      </c>
      <c r="B78" s="27"/>
      <c r="C78" s="27"/>
      <c r="D78" s="27"/>
      <c r="E78" s="27"/>
    </row>
    <row r="79" spans="1:5">
      <c r="A79" s="26">
        <v>74</v>
      </c>
      <c r="B79" s="27"/>
      <c r="C79" s="27"/>
      <c r="D79" s="27"/>
      <c r="E79" s="27"/>
    </row>
    <row r="80" spans="1:5">
      <c r="A80" s="26">
        <v>75</v>
      </c>
      <c r="B80" s="27"/>
      <c r="C80" s="27"/>
      <c r="D80" s="27"/>
      <c r="E80" s="27"/>
    </row>
    <row r="81" spans="1:5">
      <c r="A81" s="26">
        <v>76</v>
      </c>
      <c r="B81" s="27"/>
      <c r="C81" s="27"/>
      <c r="D81" s="27"/>
      <c r="E81" s="27"/>
    </row>
    <row r="82" spans="1:5">
      <c r="A82" s="26">
        <v>77</v>
      </c>
      <c r="B82" s="27"/>
      <c r="C82" s="27"/>
      <c r="D82" s="27"/>
      <c r="E82" s="27"/>
    </row>
    <row r="83" spans="1:5">
      <c r="A83" s="26">
        <v>78</v>
      </c>
      <c r="B83" s="27"/>
      <c r="C83" s="27"/>
      <c r="D83" s="27"/>
      <c r="E83" s="27"/>
    </row>
    <row r="84" spans="1:5">
      <c r="A84" s="26">
        <v>79</v>
      </c>
      <c r="B84" s="27"/>
      <c r="C84" s="27"/>
      <c r="D84" s="27"/>
      <c r="E84" s="27"/>
    </row>
    <row r="85" spans="1:5">
      <c r="A85" s="26">
        <v>80</v>
      </c>
      <c r="B85" s="27"/>
      <c r="C85" s="27"/>
      <c r="D85" s="27"/>
      <c r="E85" s="27"/>
    </row>
    <row r="86" spans="1:5">
      <c r="A86" s="26">
        <v>81</v>
      </c>
      <c r="B86" s="27"/>
      <c r="C86" s="27"/>
      <c r="D86" s="27"/>
      <c r="E86" s="27"/>
    </row>
    <row r="87" spans="1:5">
      <c r="A87" s="26">
        <v>82</v>
      </c>
      <c r="B87" s="27"/>
      <c r="C87" s="27"/>
      <c r="D87" s="27"/>
      <c r="E87" s="27"/>
    </row>
    <row r="88" spans="1:5">
      <c r="A88" s="26">
        <v>83</v>
      </c>
      <c r="B88" s="27"/>
      <c r="C88" s="27"/>
      <c r="D88" s="27"/>
      <c r="E88" s="27"/>
    </row>
    <row r="89" spans="1:5">
      <c r="A89" s="26">
        <v>84</v>
      </c>
      <c r="B89" s="27"/>
      <c r="C89" s="27"/>
      <c r="D89" s="27"/>
      <c r="E89" s="27"/>
    </row>
    <row r="90" spans="1:5">
      <c r="A90" s="26">
        <v>85</v>
      </c>
      <c r="B90" s="27"/>
      <c r="C90" s="27"/>
      <c r="D90" s="27"/>
      <c r="E90" s="27"/>
    </row>
    <row r="91" spans="1:5">
      <c r="A91" s="26">
        <v>86</v>
      </c>
      <c r="B91" s="27"/>
      <c r="C91" s="27"/>
      <c r="D91" s="27"/>
      <c r="E91" s="27"/>
    </row>
    <row r="92" spans="1:5">
      <c r="A92" s="26">
        <v>87</v>
      </c>
      <c r="B92" s="27"/>
      <c r="C92" s="27"/>
      <c r="D92" s="27"/>
      <c r="E92" s="27"/>
    </row>
    <row r="93" spans="1:5">
      <c r="A93" s="26">
        <v>88</v>
      </c>
      <c r="B93" s="27"/>
      <c r="C93" s="27"/>
      <c r="D93" s="27"/>
      <c r="E93" s="27"/>
    </row>
    <row r="94" spans="1:5">
      <c r="A94" s="26">
        <v>89</v>
      </c>
      <c r="B94" s="27"/>
      <c r="C94" s="27"/>
      <c r="D94" s="27"/>
      <c r="E94" s="27"/>
    </row>
    <row r="95" spans="1:5">
      <c r="A95" s="26">
        <v>90</v>
      </c>
      <c r="B95" s="27"/>
      <c r="C95" s="27"/>
      <c r="D95" s="27"/>
      <c r="E95" s="27"/>
    </row>
    <row r="96" spans="1:5">
      <c r="A96" s="26">
        <v>91</v>
      </c>
      <c r="B96" s="27"/>
      <c r="C96" s="27"/>
      <c r="D96" s="27"/>
      <c r="E96" s="27"/>
    </row>
    <row r="97" spans="1:5">
      <c r="A97" s="26">
        <v>92</v>
      </c>
      <c r="B97" s="27"/>
      <c r="C97" s="27"/>
      <c r="D97" s="27"/>
      <c r="E97" s="27"/>
    </row>
    <row r="98" spans="1:5">
      <c r="A98" s="26">
        <v>93</v>
      </c>
      <c r="B98" s="27"/>
      <c r="C98" s="27"/>
      <c r="D98" s="27"/>
      <c r="E98" s="27"/>
    </row>
    <row r="99" spans="1:5">
      <c r="A99" s="26">
        <v>94</v>
      </c>
      <c r="B99" s="27"/>
      <c r="C99" s="27"/>
      <c r="D99" s="27"/>
      <c r="E99" s="27"/>
    </row>
    <row r="100" spans="1:5">
      <c r="A100" s="26">
        <v>95</v>
      </c>
      <c r="B100" s="27"/>
      <c r="C100" s="27"/>
      <c r="D100" s="27"/>
      <c r="E100" s="27"/>
    </row>
    <row r="101" spans="1:5">
      <c r="A101" s="26">
        <v>96</v>
      </c>
      <c r="B101" s="27"/>
      <c r="C101" s="27"/>
      <c r="D101" s="27"/>
      <c r="E101" s="27"/>
    </row>
    <row r="102" spans="1:5">
      <c r="A102" s="26">
        <v>97</v>
      </c>
      <c r="B102" s="27"/>
      <c r="C102" s="27"/>
      <c r="D102" s="27"/>
      <c r="E102" s="27"/>
    </row>
    <row r="103" spans="1:5">
      <c r="A103" s="26">
        <v>98</v>
      </c>
      <c r="B103" s="27"/>
      <c r="C103" s="27"/>
      <c r="D103" s="27"/>
      <c r="E103" s="27"/>
    </row>
    <row r="104" spans="1:5">
      <c r="A104" s="26">
        <v>99</v>
      </c>
      <c r="B104" s="27"/>
      <c r="C104" s="27"/>
      <c r="D104" s="27"/>
      <c r="E104" s="27"/>
    </row>
    <row r="105" spans="1:5">
      <c r="A105" s="26">
        <v>100</v>
      </c>
      <c r="B105" s="27"/>
      <c r="C105" s="27"/>
      <c r="D105" s="27"/>
      <c r="E105" s="27"/>
    </row>
  </sheetData>
  <sheetProtection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71"/>
  <sheetViews>
    <sheetView showGridLines="0" view="pageBreakPreview" topLeftCell="A38" zoomScale="120" zoomScaleNormal="100" zoomScaleSheetLayoutView="120" workbookViewId="0">
      <selection activeCell="C13" sqref="C13:H13"/>
    </sheetView>
  </sheetViews>
  <sheetFormatPr defaultColWidth="9" defaultRowHeight="13.8"/>
  <cols>
    <col min="1" max="2" width="2.69921875" style="1" customWidth="1"/>
    <col min="3" max="4" width="3.69921875" style="1" customWidth="1"/>
    <col min="5" max="5" width="47.19921875" style="1" customWidth="1"/>
    <col min="6" max="7" width="12.69921875" style="1" customWidth="1"/>
    <col min="8" max="8" width="20.69921875" style="1" customWidth="1"/>
    <col min="9" max="9" width="11.796875" style="2" customWidth="1"/>
    <col min="10" max="10" width="15.796875" style="1" customWidth="1"/>
    <col min="11" max="16384" width="9" style="1"/>
  </cols>
  <sheetData>
    <row r="1" spans="1:11" ht="18" customHeight="1">
      <c r="I1" s="9" t="str">
        <f>'MPS(input)'!K1</f>
        <v>Monitoring Spreadsheet: JCM_TH_TVER-01-02_ver01.0</v>
      </c>
    </row>
    <row r="2" spans="1:11" ht="18" customHeight="1">
      <c r="I2" s="9" t="str">
        <f>'MPS(input)'!K2</f>
        <v>Reference Number:</v>
      </c>
    </row>
    <row r="3" spans="1:11" ht="27.75" customHeight="1">
      <c r="A3" s="132" t="s">
        <v>48</v>
      </c>
      <c r="B3" s="132"/>
      <c r="C3" s="132"/>
      <c r="D3" s="132"/>
      <c r="E3" s="132"/>
      <c r="F3" s="132"/>
      <c r="G3" s="132"/>
      <c r="H3" s="132"/>
      <c r="I3" s="132"/>
    </row>
    <row r="4" spans="1:11" ht="11.25" customHeight="1"/>
    <row r="5" spans="1:11" ht="18.75" customHeight="1">
      <c r="A5" s="42" t="s">
        <v>2</v>
      </c>
      <c r="B5" s="38"/>
      <c r="C5" s="38"/>
      <c r="D5" s="38"/>
      <c r="E5" s="37"/>
      <c r="F5" s="39" t="s">
        <v>6</v>
      </c>
      <c r="G5" s="47" t="s">
        <v>0</v>
      </c>
      <c r="H5" s="39" t="s">
        <v>1</v>
      </c>
      <c r="I5" s="40" t="s">
        <v>7</v>
      </c>
    </row>
    <row r="6" spans="1:11" ht="18.75" customHeight="1">
      <c r="A6" s="44"/>
      <c r="B6" s="129" t="s">
        <v>208</v>
      </c>
      <c r="C6" s="129"/>
      <c r="D6" s="129"/>
      <c r="E6" s="129"/>
      <c r="F6" s="29" t="s">
        <v>49</v>
      </c>
      <c r="G6" s="90" t="e">
        <f>G10-G39-G46</f>
        <v>#DIV/0!</v>
      </c>
      <c r="H6" s="78" t="s">
        <v>56</v>
      </c>
      <c r="I6" s="41" t="s">
        <v>209</v>
      </c>
    </row>
    <row r="7" spans="1:11" ht="18.75" customHeight="1">
      <c r="A7" s="42" t="s">
        <v>3</v>
      </c>
      <c r="B7" s="38"/>
      <c r="C7" s="38"/>
      <c r="D7" s="38"/>
      <c r="E7" s="37"/>
      <c r="F7" s="37"/>
      <c r="G7" s="31"/>
      <c r="H7" s="37"/>
      <c r="I7" s="39"/>
      <c r="J7" s="20"/>
      <c r="K7" s="20"/>
    </row>
    <row r="8" spans="1:11" ht="33.450000000000003" customHeight="1">
      <c r="A8" s="44"/>
      <c r="B8" s="129" t="s">
        <v>98</v>
      </c>
      <c r="C8" s="129"/>
      <c r="D8" s="129"/>
      <c r="E8" s="129"/>
      <c r="F8" s="41" t="s">
        <v>99</v>
      </c>
      <c r="G8" s="77">
        <f>F50</f>
        <v>56100</v>
      </c>
      <c r="H8" s="35" t="s">
        <v>100</v>
      </c>
      <c r="I8" s="41" t="s">
        <v>102</v>
      </c>
    </row>
    <row r="9" spans="1:11" ht="18.75" customHeight="1" thickBot="1">
      <c r="A9" s="42" t="s">
        <v>4</v>
      </c>
      <c r="B9" s="37"/>
      <c r="C9" s="38"/>
      <c r="D9" s="39"/>
      <c r="E9" s="39"/>
      <c r="F9" s="39"/>
      <c r="G9" s="42"/>
      <c r="H9" s="37"/>
      <c r="I9" s="39"/>
    </row>
    <row r="10" spans="1:11" ht="18.75" customHeight="1" thickBot="1">
      <c r="A10" s="43"/>
      <c r="B10" s="131" t="s">
        <v>210</v>
      </c>
      <c r="C10" s="129"/>
      <c r="D10" s="129"/>
      <c r="E10" s="129"/>
      <c r="F10" s="29" t="s">
        <v>50</v>
      </c>
      <c r="G10" s="115" t="e">
        <f>G11+G31</f>
        <v>#DIV/0!</v>
      </c>
      <c r="H10" s="30" t="s">
        <v>56</v>
      </c>
      <c r="I10" s="41" t="s">
        <v>211</v>
      </c>
    </row>
    <row r="11" spans="1:11" ht="36" customHeight="1">
      <c r="A11" s="43"/>
      <c r="B11" s="45"/>
      <c r="C11" s="127" t="s">
        <v>213</v>
      </c>
      <c r="D11" s="127"/>
      <c r="E11" s="127"/>
      <c r="F11" s="71" t="s">
        <v>36</v>
      </c>
      <c r="G11" s="99" t="e">
        <f>G12*G13</f>
        <v>#DIV/0!</v>
      </c>
      <c r="H11" s="35" t="s">
        <v>214</v>
      </c>
      <c r="I11" s="41" t="s">
        <v>215</v>
      </c>
    </row>
    <row r="12" spans="1:11" ht="36" customHeight="1">
      <c r="A12" s="43"/>
      <c r="B12" s="45"/>
      <c r="C12" s="127" t="s">
        <v>219</v>
      </c>
      <c r="D12" s="127"/>
      <c r="E12" s="127"/>
      <c r="F12" s="71" t="s">
        <v>36</v>
      </c>
      <c r="G12" s="114" t="e">
        <f>G17+G25</f>
        <v>#DIV/0!</v>
      </c>
      <c r="H12" s="100" t="s">
        <v>216</v>
      </c>
      <c r="I12" s="41" t="s">
        <v>212</v>
      </c>
    </row>
    <row r="13" spans="1:11" ht="36" customHeight="1">
      <c r="A13" s="44"/>
      <c r="B13" s="69"/>
      <c r="C13" s="133" t="s">
        <v>107</v>
      </c>
      <c r="D13" s="133"/>
      <c r="E13" s="133"/>
      <c r="F13" s="80" t="s">
        <v>36</v>
      </c>
      <c r="G13" s="101" t="e">
        <f>'MPS(input)'!E9</f>
        <v>#DIV/0!</v>
      </c>
      <c r="H13" s="35" t="s">
        <v>217</v>
      </c>
      <c r="I13" s="98" t="s">
        <v>95</v>
      </c>
    </row>
    <row r="14" spans="1:11" ht="40.950000000000003" customHeight="1">
      <c r="C14" s="8"/>
      <c r="D14" s="8"/>
      <c r="E14" s="8"/>
      <c r="F14" s="2"/>
      <c r="G14" s="82"/>
      <c r="H14" s="83"/>
    </row>
    <row r="15" spans="1:11" ht="40.950000000000003" customHeight="1">
      <c r="B15" s="102" t="s">
        <v>157</v>
      </c>
      <c r="C15" s="8"/>
      <c r="D15" s="8"/>
      <c r="F15" s="2"/>
      <c r="G15" s="82"/>
      <c r="H15" s="83"/>
    </row>
    <row r="16" spans="1:11" ht="40.950000000000003" customHeight="1">
      <c r="B16" s="102" t="s">
        <v>159</v>
      </c>
      <c r="C16" s="8"/>
      <c r="D16" s="8"/>
      <c r="F16" s="2"/>
      <c r="G16" s="82"/>
      <c r="H16" s="83"/>
    </row>
    <row r="17" spans="1:9" ht="36" customHeight="1">
      <c r="A17" s="43"/>
      <c r="B17" s="45"/>
      <c r="C17" s="127" t="s">
        <v>219</v>
      </c>
      <c r="D17" s="127"/>
      <c r="E17" s="127"/>
      <c r="F17" s="71" t="s">
        <v>36</v>
      </c>
      <c r="G17" s="99" t="e">
        <f>(G18*G19)/(1-G20)</f>
        <v>#DIV/0!</v>
      </c>
      <c r="H17" s="100" t="s">
        <v>35</v>
      </c>
      <c r="I17" s="41" t="s">
        <v>212</v>
      </c>
    </row>
    <row r="18" spans="1:9" ht="36" customHeight="1">
      <c r="A18" s="43"/>
      <c r="B18" s="45"/>
      <c r="C18" s="128" t="s">
        <v>223</v>
      </c>
      <c r="D18" s="128"/>
      <c r="E18" s="128"/>
      <c r="F18" s="41" t="s">
        <v>36</v>
      </c>
      <c r="G18" s="76">
        <v>0</v>
      </c>
      <c r="H18" s="78" t="s">
        <v>224</v>
      </c>
      <c r="I18" s="97" t="s">
        <v>136</v>
      </c>
    </row>
    <row r="19" spans="1:9" ht="36" customHeight="1">
      <c r="A19" s="44"/>
      <c r="B19" s="46"/>
      <c r="C19" s="127" t="s">
        <v>138</v>
      </c>
      <c r="D19" s="127"/>
      <c r="E19" s="127"/>
      <c r="F19" s="41" t="s">
        <v>36</v>
      </c>
      <c r="G19" s="76" t="e">
        <f>'MPS(input)'!E10</f>
        <v>#DIV/0!</v>
      </c>
      <c r="H19" s="36" t="s">
        <v>122</v>
      </c>
      <c r="I19" s="72" t="s">
        <v>137</v>
      </c>
    </row>
    <row r="20" spans="1:9" ht="40.950000000000003" customHeight="1">
      <c r="A20" s="44"/>
      <c r="B20" s="46"/>
      <c r="C20" s="128" t="s">
        <v>106</v>
      </c>
      <c r="D20" s="128"/>
      <c r="E20" s="128"/>
      <c r="F20" s="41" t="s">
        <v>36</v>
      </c>
      <c r="G20" s="32" t="e">
        <f>'MPS(input)'!E12</f>
        <v>#DIV/0!</v>
      </c>
      <c r="H20" s="70" t="s">
        <v>220</v>
      </c>
      <c r="I20" s="72" t="s">
        <v>78</v>
      </c>
    </row>
    <row r="21" spans="1:9" ht="40.950000000000003" customHeight="1">
      <c r="A21" s="44"/>
      <c r="B21" s="46"/>
      <c r="C21" s="128" t="s">
        <v>139</v>
      </c>
      <c r="D21" s="128"/>
      <c r="E21" s="128"/>
      <c r="F21" s="41" t="s">
        <v>36</v>
      </c>
      <c r="G21" s="32"/>
      <c r="H21" s="70"/>
      <c r="I21" s="72" t="s">
        <v>140</v>
      </c>
    </row>
    <row r="22" spans="1:9" ht="40.950000000000003" customHeight="1">
      <c r="A22" s="44"/>
      <c r="B22" s="46"/>
      <c r="C22" s="128" t="s">
        <v>141</v>
      </c>
      <c r="D22" s="128"/>
      <c r="E22" s="128"/>
      <c r="F22" s="41" t="s">
        <v>36</v>
      </c>
      <c r="G22" s="32"/>
      <c r="H22" s="70" t="s">
        <v>156</v>
      </c>
      <c r="I22" s="72" t="s">
        <v>142</v>
      </c>
    </row>
    <row r="23" spans="1:9" ht="40.950000000000003" customHeight="1">
      <c r="C23" s="8"/>
      <c r="D23" s="8"/>
      <c r="E23" s="8"/>
      <c r="F23" s="2"/>
      <c r="G23" s="82"/>
      <c r="H23" s="83"/>
    </row>
    <row r="24" spans="1:9" ht="40.950000000000003" customHeight="1">
      <c r="B24" s="102" t="s">
        <v>160</v>
      </c>
      <c r="C24" s="8"/>
      <c r="D24" s="8"/>
      <c r="F24" s="2"/>
      <c r="G24" s="82"/>
      <c r="H24" s="83"/>
    </row>
    <row r="25" spans="1:9" ht="36" customHeight="1">
      <c r="A25" s="43"/>
      <c r="B25" s="45"/>
      <c r="C25" s="127" t="s">
        <v>116</v>
      </c>
      <c r="D25" s="127"/>
      <c r="E25" s="127"/>
      <c r="F25" s="71" t="s">
        <v>36</v>
      </c>
      <c r="G25" s="99" t="e">
        <f>G26/(1-G27)</f>
        <v>#DIV/0!</v>
      </c>
      <c r="H25" s="100" t="s">
        <v>35</v>
      </c>
      <c r="I25" s="41" t="s">
        <v>212</v>
      </c>
    </row>
    <row r="26" spans="1:9" ht="36" customHeight="1">
      <c r="A26" s="44"/>
      <c r="B26" s="46"/>
      <c r="C26" s="127" t="s">
        <v>143</v>
      </c>
      <c r="D26" s="127"/>
      <c r="E26" s="127"/>
      <c r="F26" s="41" t="s">
        <v>36</v>
      </c>
      <c r="G26" s="76" t="e">
        <f>'MPS(input)'!E11</f>
        <v>#DIV/0!</v>
      </c>
      <c r="H26" s="36" t="s">
        <v>122</v>
      </c>
      <c r="I26" s="41" t="s">
        <v>144</v>
      </c>
    </row>
    <row r="27" spans="1:9" ht="40.950000000000003" customHeight="1">
      <c r="A27" s="44"/>
      <c r="B27" s="46"/>
      <c r="C27" s="128" t="s">
        <v>106</v>
      </c>
      <c r="D27" s="128"/>
      <c r="E27" s="128"/>
      <c r="F27" s="41" t="s">
        <v>36</v>
      </c>
      <c r="G27" s="32" t="e">
        <f>'MPS(input)'!E12</f>
        <v>#DIV/0!</v>
      </c>
      <c r="H27" s="70" t="s">
        <v>220</v>
      </c>
      <c r="I27" s="72" t="s">
        <v>78</v>
      </c>
    </row>
    <row r="28" spans="1:9" ht="40.950000000000003" customHeight="1">
      <c r="A28" s="44"/>
      <c r="B28" s="46"/>
      <c r="C28" s="128" t="s">
        <v>145</v>
      </c>
      <c r="D28" s="128"/>
      <c r="E28" s="128"/>
      <c r="F28" s="41" t="s">
        <v>36</v>
      </c>
      <c r="G28" s="32"/>
      <c r="H28" s="70"/>
      <c r="I28" s="72" t="s">
        <v>142</v>
      </c>
    </row>
    <row r="29" spans="1:9" ht="40.950000000000003" customHeight="1">
      <c r="C29" s="8"/>
      <c r="D29" s="8"/>
      <c r="E29" s="8"/>
      <c r="F29" s="2"/>
      <c r="G29" s="82"/>
      <c r="H29" s="83"/>
    </row>
    <row r="30" spans="1:9" ht="40.950000000000003" customHeight="1" thickBot="1">
      <c r="C30" s="102" t="s">
        <v>158</v>
      </c>
      <c r="D30" s="8"/>
      <c r="E30" s="8"/>
      <c r="F30" s="2"/>
      <c r="G30" s="82"/>
      <c r="H30" s="83"/>
    </row>
    <row r="31" spans="1:9" ht="47.4" customHeight="1" thickBot="1">
      <c r="A31" s="43"/>
      <c r="B31" s="131" t="s">
        <v>153</v>
      </c>
      <c r="C31" s="129"/>
      <c r="D31" s="129"/>
      <c r="E31" s="129"/>
      <c r="F31" s="29" t="s">
        <v>49</v>
      </c>
      <c r="G31" s="54" t="e">
        <f>G32*(G33*10^-3)*G34*G35</f>
        <v>#DIV/0!</v>
      </c>
      <c r="H31" s="30" t="s">
        <v>56</v>
      </c>
      <c r="I31" s="41" t="s">
        <v>161</v>
      </c>
    </row>
    <row r="32" spans="1:9" ht="36" customHeight="1">
      <c r="A32" s="43"/>
      <c r="B32" s="45"/>
      <c r="C32" s="127" t="s">
        <v>143</v>
      </c>
      <c r="D32" s="127"/>
      <c r="E32" s="127"/>
      <c r="F32" s="41" t="s">
        <v>36</v>
      </c>
      <c r="G32" s="76" t="e">
        <f>'MPS(input)'!E11</f>
        <v>#DIV/0!</v>
      </c>
      <c r="H32" s="36" t="s">
        <v>122</v>
      </c>
      <c r="I32" s="41" t="s">
        <v>144</v>
      </c>
    </row>
    <row r="33" spans="1:10" ht="36" customHeight="1">
      <c r="A33" s="44"/>
      <c r="B33" s="46"/>
      <c r="C33" s="127" t="s">
        <v>147</v>
      </c>
      <c r="D33" s="127"/>
      <c r="E33" s="127"/>
      <c r="F33" s="41" t="s">
        <v>36</v>
      </c>
      <c r="G33" s="76">
        <v>0</v>
      </c>
      <c r="H33" s="36" t="s">
        <v>146</v>
      </c>
      <c r="I33" s="41" t="s">
        <v>148</v>
      </c>
    </row>
    <row r="34" spans="1:10" ht="40.950000000000003" customHeight="1">
      <c r="A34" s="44"/>
      <c r="B34" s="46"/>
      <c r="C34" s="128" t="s">
        <v>149</v>
      </c>
      <c r="D34" s="128"/>
      <c r="E34" s="128"/>
      <c r="F34" s="41" t="s">
        <v>75</v>
      </c>
      <c r="G34" s="32">
        <v>0</v>
      </c>
      <c r="H34" s="70" t="s">
        <v>150</v>
      </c>
      <c r="I34" s="72" t="s">
        <v>151</v>
      </c>
    </row>
    <row r="35" spans="1:10" ht="40.950000000000003" customHeight="1">
      <c r="A35" s="44"/>
      <c r="B35" s="46"/>
      <c r="C35" s="128" t="s">
        <v>225</v>
      </c>
      <c r="D35" s="128"/>
      <c r="E35" s="128"/>
      <c r="F35" s="41" t="s">
        <v>99</v>
      </c>
      <c r="G35" s="77">
        <v>56100</v>
      </c>
      <c r="H35" s="35" t="s">
        <v>100</v>
      </c>
      <c r="I35" s="41" t="s">
        <v>102</v>
      </c>
    </row>
    <row r="36" spans="1:10" ht="40.950000000000003" customHeight="1">
      <c r="A36" s="44"/>
      <c r="B36" s="46"/>
      <c r="C36" s="128" t="s">
        <v>152</v>
      </c>
      <c r="D36" s="128"/>
      <c r="E36" s="128"/>
      <c r="F36" s="41"/>
      <c r="G36" s="32"/>
      <c r="H36" s="70"/>
      <c r="I36" s="72" t="s">
        <v>111</v>
      </c>
    </row>
    <row r="37" spans="1:10" ht="40.950000000000003" customHeight="1">
      <c r="C37" s="8"/>
      <c r="D37" s="8"/>
      <c r="E37" s="8"/>
      <c r="F37" s="2"/>
      <c r="G37" s="82"/>
      <c r="H37" s="83"/>
    </row>
    <row r="38" spans="1:10" ht="18.75" customHeight="1" thickBot="1">
      <c r="A38" s="42" t="s">
        <v>5</v>
      </c>
      <c r="B38" s="38"/>
      <c r="C38" s="44"/>
      <c r="D38" s="44"/>
      <c r="E38" s="37"/>
      <c r="F38" s="39"/>
      <c r="G38" s="42"/>
      <c r="H38" s="37"/>
      <c r="I38" s="39"/>
    </row>
    <row r="39" spans="1:10" ht="18.75" customHeight="1" thickBot="1">
      <c r="A39" s="44"/>
      <c r="B39" s="129" t="s">
        <v>44</v>
      </c>
      <c r="C39" s="129"/>
      <c r="D39" s="129"/>
      <c r="E39" s="129"/>
      <c r="F39" s="29"/>
      <c r="G39" s="54">
        <f>G40+G41</f>
        <v>0</v>
      </c>
      <c r="H39" s="30" t="s">
        <v>56</v>
      </c>
      <c r="I39" s="71" t="s">
        <v>45</v>
      </c>
    </row>
    <row r="40" spans="1:10" ht="150.6" customHeight="1">
      <c r="C40" s="128" t="s">
        <v>118</v>
      </c>
      <c r="D40" s="128"/>
      <c r="E40" s="128"/>
      <c r="F40" s="91" t="s">
        <v>117</v>
      </c>
      <c r="G40" s="81">
        <f>'Tool_02_01 '!G6</f>
        <v>0</v>
      </c>
      <c r="H40" s="79" t="s">
        <v>73</v>
      </c>
      <c r="I40" s="84" t="s">
        <v>104</v>
      </c>
      <c r="J40" s="84" t="s">
        <v>119</v>
      </c>
    </row>
    <row r="41" spans="1:10" ht="40.950000000000003" customHeight="1">
      <c r="C41" s="128" t="s">
        <v>120</v>
      </c>
      <c r="D41" s="128"/>
      <c r="E41" s="128"/>
      <c r="F41" s="80" t="s">
        <v>74</v>
      </c>
      <c r="G41" s="81">
        <v>0</v>
      </c>
      <c r="H41" s="79" t="s">
        <v>73</v>
      </c>
      <c r="I41" s="84" t="s">
        <v>105</v>
      </c>
      <c r="J41" s="84" t="s">
        <v>103</v>
      </c>
    </row>
    <row r="42" spans="1:10" s="2" customFormat="1">
      <c r="E42" s="1"/>
      <c r="F42" s="1"/>
      <c r="G42" s="1"/>
      <c r="H42" s="1"/>
    </row>
    <row r="43" spans="1:10" s="2" customFormat="1">
      <c r="E43" s="1"/>
      <c r="F43" s="1"/>
      <c r="G43" s="1"/>
      <c r="H43" s="1"/>
    </row>
    <row r="44" spans="1:10" s="2" customFormat="1" ht="16.2" customHeight="1">
      <c r="E44" s="1"/>
      <c r="F44" s="1"/>
      <c r="G44" s="1"/>
      <c r="H44" s="1"/>
    </row>
    <row r="45" spans="1:10" ht="18.75" customHeight="1">
      <c r="A45" s="42" t="s">
        <v>108</v>
      </c>
      <c r="B45" s="38"/>
      <c r="C45" s="44"/>
      <c r="D45" s="44"/>
      <c r="E45" s="37"/>
      <c r="F45" s="47"/>
      <c r="G45" s="42"/>
      <c r="H45" s="42"/>
      <c r="I45" s="47"/>
    </row>
    <row r="46" spans="1:10" ht="46.2" customHeight="1">
      <c r="A46" s="44"/>
      <c r="B46" s="129" t="s">
        <v>109</v>
      </c>
      <c r="C46" s="129"/>
      <c r="D46" s="129"/>
      <c r="E46" s="130"/>
      <c r="F46" s="91" t="s">
        <v>130</v>
      </c>
      <c r="G46" s="81">
        <f>G47+G48</f>
        <v>0</v>
      </c>
      <c r="H46" s="79" t="s">
        <v>73</v>
      </c>
      <c r="I46" s="84" t="s">
        <v>110</v>
      </c>
      <c r="J46" s="84"/>
    </row>
    <row r="47" spans="1:10" ht="97.2" customHeight="1">
      <c r="A47" s="44"/>
      <c r="B47" s="129" t="s">
        <v>109</v>
      </c>
      <c r="C47" s="129"/>
      <c r="D47" s="129"/>
      <c r="E47" s="130"/>
      <c r="F47" s="91" t="s">
        <v>154</v>
      </c>
      <c r="G47" s="81">
        <v>0</v>
      </c>
      <c r="H47" s="79" t="s">
        <v>73</v>
      </c>
      <c r="I47" s="84" t="s">
        <v>110</v>
      </c>
      <c r="J47" s="84" t="s">
        <v>155</v>
      </c>
    </row>
    <row r="48" spans="1:10" ht="36.6" customHeight="1">
      <c r="A48" s="44"/>
      <c r="B48" s="129" t="s">
        <v>109</v>
      </c>
      <c r="C48" s="129"/>
      <c r="D48" s="129"/>
      <c r="E48" s="130"/>
      <c r="F48" s="80" t="s">
        <v>74</v>
      </c>
      <c r="G48" s="81">
        <v>0</v>
      </c>
      <c r="H48" s="79" t="s">
        <v>73</v>
      </c>
      <c r="I48" s="84" t="s">
        <v>110</v>
      </c>
      <c r="J48" s="84" t="s">
        <v>103</v>
      </c>
    </row>
    <row r="49" spans="1:9" ht="21.75" customHeight="1">
      <c r="E49" s="1" t="s">
        <v>8</v>
      </c>
    </row>
    <row r="50" spans="1:9" ht="36" customHeight="1">
      <c r="E50" s="28" t="s">
        <v>79</v>
      </c>
      <c r="F50" s="75">
        <v>56100</v>
      </c>
      <c r="G50" s="14" t="s">
        <v>101</v>
      </c>
      <c r="H50" s="2"/>
    </row>
    <row r="51" spans="1:9" s="2" customFormat="1">
      <c r="E51" s="1"/>
      <c r="F51" s="1"/>
      <c r="G51" s="1"/>
      <c r="H51" s="1"/>
    </row>
    <row r="54" spans="1:9">
      <c r="I54" s="9">
        <f>'MPS(input)'!K31</f>
        <v>0</v>
      </c>
    </row>
    <row r="55" spans="1:9">
      <c r="I55" s="9">
        <f>'MPS(input)'!K32</f>
        <v>0</v>
      </c>
    </row>
    <row r="56" spans="1:9" ht="15.6">
      <c r="A56" s="132" t="s">
        <v>48</v>
      </c>
      <c r="B56" s="132"/>
      <c r="C56" s="132"/>
      <c r="D56" s="132"/>
      <c r="E56" s="132"/>
      <c r="F56" s="132"/>
      <c r="G56" s="132"/>
      <c r="H56" s="132"/>
      <c r="I56" s="132"/>
    </row>
    <row r="58" spans="1:9" ht="14.4" thickBot="1">
      <c r="A58" s="42" t="s">
        <v>2</v>
      </c>
      <c r="B58" s="38"/>
      <c r="C58" s="38"/>
      <c r="D58" s="38"/>
      <c r="E58" s="37"/>
      <c r="F58" s="39" t="s">
        <v>6</v>
      </c>
      <c r="G58" s="47" t="s">
        <v>0</v>
      </c>
      <c r="H58" s="39" t="s">
        <v>1</v>
      </c>
      <c r="I58" s="40" t="s">
        <v>7</v>
      </c>
    </row>
    <row r="59" spans="1:9" ht="16.8" thickBot="1">
      <c r="A59" s="44"/>
      <c r="B59" s="129" t="s">
        <v>37</v>
      </c>
      <c r="C59" s="129"/>
      <c r="D59" s="129"/>
      <c r="E59" s="129"/>
      <c r="F59" s="29" t="s">
        <v>49</v>
      </c>
      <c r="G59" s="54">
        <f>G63-G67</f>
        <v>0</v>
      </c>
      <c r="H59" s="30" t="s">
        <v>56</v>
      </c>
      <c r="I59" s="41" t="s">
        <v>38</v>
      </c>
    </row>
    <row r="60" spans="1:9">
      <c r="A60" s="42" t="s">
        <v>3</v>
      </c>
      <c r="B60" s="38"/>
      <c r="C60" s="38"/>
      <c r="D60" s="38"/>
      <c r="E60" s="37"/>
      <c r="F60" s="37"/>
      <c r="G60" s="31"/>
      <c r="H60" s="37"/>
      <c r="I60" s="39"/>
    </row>
    <row r="61" spans="1:9" ht="16.2">
      <c r="A61" s="44"/>
      <c r="B61" s="129" t="s">
        <v>51</v>
      </c>
      <c r="C61" s="129"/>
      <c r="D61" s="129"/>
      <c r="E61" s="129"/>
      <c r="F61" s="41" t="s">
        <v>36</v>
      </c>
      <c r="G61" s="52">
        <f>F70</f>
        <v>0.30499999999999999</v>
      </c>
      <c r="H61" s="35" t="s">
        <v>57</v>
      </c>
      <c r="I61" s="41" t="s">
        <v>39</v>
      </c>
    </row>
    <row r="62" spans="1:9" ht="14.4" thickBot="1">
      <c r="A62" s="42" t="s">
        <v>4</v>
      </c>
      <c r="B62" s="37"/>
      <c r="C62" s="38"/>
      <c r="D62" s="39"/>
      <c r="E62" s="39"/>
      <c r="F62" s="39"/>
      <c r="G62" s="42"/>
      <c r="H62" s="37"/>
      <c r="I62" s="39"/>
    </row>
    <row r="63" spans="1:9" ht="16.8" thickBot="1">
      <c r="A63" s="43"/>
      <c r="B63" s="131" t="s">
        <v>40</v>
      </c>
      <c r="C63" s="129"/>
      <c r="D63" s="129"/>
      <c r="E63" s="129"/>
      <c r="F63" s="29" t="s">
        <v>49</v>
      </c>
      <c r="G63" s="54">
        <f>G64*G65</f>
        <v>0</v>
      </c>
      <c r="H63" s="30" t="s">
        <v>56</v>
      </c>
      <c r="I63" s="41" t="s">
        <v>41</v>
      </c>
    </row>
    <row r="64" spans="1:9" ht="26.4" customHeight="1">
      <c r="A64" s="43"/>
      <c r="B64" s="45"/>
      <c r="C64" s="128" t="s">
        <v>42</v>
      </c>
      <c r="D64" s="128"/>
      <c r="E64" s="128"/>
      <c r="F64" s="41" t="s">
        <v>36</v>
      </c>
      <c r="G64" s="53">
        <f>'MPS(input)'!E38</f>
        <v>0</v>
      </c>
      <c r="H64" s="34" t="s">
        <v>35</v>
      </c>
      <c r="I64" s="41" t="s">
        <v>43</v>
      </c>
    </row>
    <row r="65" spans="1:9" ht="16.2">
      <c r="A65" s="44"/>
      <c r="B65" s="46"/>
      <c r="C65" s="128" t="s">
        <v>51</v>
      </c>
      <c r="D65" s="128"/>
      <c r="E65" s="128"/>
      <c r="F65" s="41" t="s">
        <v>36</v>
      </c>
      <c r="G65" s="32">
        <f>F70</f>
        <v>0.30499999999999999</v>
      </c>
      <c r="H65" s="36" t="s">
        <v>57</v>
      </c>
      <c r="I65" s="13" t="s">
        <v>39</v>
      </c>
    </row>
    <row r="66" spans="1:9" ht="14.4" thickBot="1">
      <c r="A66" s="42" t="s">
        <v>5</v>
      </c>
      <c r="B66" s="38"/>
      <c r="C66" s="38"/>
      <c r="D66" s="38"/>
      <c r="E66" s="37"/>
      <c r="F66" s="39"/>
      <c r="G66" s="42"/>
      <c r="H66" s="37"/>
      <c r="I66" s="39"/>
    </row>
    <row r="67" spans="1:9" ht="16.8" thickBot="1">
      <c r="A67" s="44"/>
      <c r="B67" s="129" t="s">
        <v>44</v>
      </c>
      <c r="C67" s="129"/>
      <c r="D67" s="129"/>
      <c r="E67" s="129"/>
      <c r="F67" s="29" t="s">
        <v>49</v>
      </c>
      <c r="G67" s="54">
        <v>0</v>
      </c>
      <c r="H67" s="30" t="s">
        <v>56</v>
      </c>
      <c r="I67" s="41" t="s">
        <v>45</v>
      </c>
    </row>
    <row r="68" spans="1:9">
      <c r="F68" s="5"/>
      <c r="G68" s="4"/>
      <c r="H68" s="4"/>
    </row>
    <row r="69" spans="1:9">
      <c r="E69" s="1" t="s">
        <v>8</v>
      </c>
    </row>
    <row r="70" spans="1:9" ht="30">
      <c r="E70" s="28" t="s">
        <v>51</v>
      </c>
      <c r="F70" s="55">
        <v>0.30499999999999999</v>
      </c>
      <c r="G70" s="14" t="s">
        <v>57</v>
      </c>
      <c r="H70" s="2"/>
    </row>
    <row r="71" spans="1:9">
      <c r="A71" s="2"/>
      <c r="B71" s="2"/>
      <c r="C71" s="2"/>
      <c r="D71" s="2"/>
    </row>
  </sheetData>
  <mergeCells count="36">
    <mergeCell ref="B67:E67"/>
    <mergeCell ref="A56:I56"/>
    <mergeCell ref="B59:E59"/>
    <mergeCell ref="B61:E61"/>
    <mergeCell ref="B63:E63"/>
    <mergeCell ref="C64:E64"/>
    <mergeCell ref="A3:I3"/>
    <mergeCell ref="B6:E6"/>
    <mergeCell ref="B8:E8"/>
    <mergeCell ref="B10:E10"/>
    <mergeCell ref="C65:E65"/>
    <mergeCell ref="C12:E12"/>
    <mergeCell ref="C13:E13"/>
    <mergeCell ref="B39:E39"/>
    <mergeCell ref="C40:E40"/>
    <mergeCell ref="C41:E41"/>
    <mergeCell ref="B48:E48"/>
    <mergeCell ref="C26:E26"/>
    <mergeCell ref="C27:E27"/>
    <mergeCell ref="C18:E18"/>
    <mergeCell ref="C17:E17"/>
    <mergeCell ref="C25:E25"/>
    <mergeCell ref="C35:E35"/>
    <mergeCell ref="C36:E36"/>
    <mergeCell ref="B47:E47"/>
    <mergeCell ref="C28:E28"/>
    <mergeCell ref="B31:E31"/>
    <mergeCell ref="C32:E32"/>
    <mergeCell ref="C33:E33"/>
    <mergeCell ref="C34:E34"/>
    <mergeCell ref="B46:E46"/>
    <mergeCell ref="C11:E11"/>
    <mergeCell ref="C19:E19"/>
    <mergeCell ref="C22:E22"/>
    <mergeCell ref="C20:E20"/>
    <mergeCell ref="C21:E21"/>
  </mergeCells>
  <phoneticPr fontId="2"/>
  <pageMargins left="0.70866141732283472" right="0.70866141732283472" top="0.74803149606299213" bottom="0.74803149606299213" header="0.31496062992125984" footer="0.31496062992125984"/>
  <pageSetup paperSize="9" scale="72"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90" zoomScaleNormal="80" zoomScaleSheetLayoutView="90" workbookViewId="0">
      <selection activeCell="C8" sqref="C8"/>
    </sheetView>
  </sheetViews>
  <sheetFormatPr defaultColWidth="9" defaultRowHeight="13.8"/>
  <cols>
    <col min="1" max="1" width="3.69921875" customWidth="1"/>
    <col min="2" max="2" width="36.296875" customWidth="1"/>
    <col min="3" max="3" width="49.19921875" customWidth="1"/>
  </cols>
  <sheetData>
    <row r="1" spans="1:3" ht="18" customHeight="1">
      <c r="C1" s="50" t="str">
        <f>'MPS(input)'!K1</f>
        <v>Monitoring Spreadsheet: JCM_TH_TVER-01-02_ver01.0</v>
      </c>
    </row>
    <row r="2" spans="1:3" ht="18" customHeight="1">
      <c r="C2" s="50" t="str">
        <f>'MPS(input)'!K2</f>
        <v>Reference Number:</v>
      </c>
    </row>
    <row r="3" spans="1:3" ht="24.75" customHeight="1">
      <c r="A3" s="134" t="s">
        <v>52</v>
      </c>
      <c r="B3" s="134"/>
      <c r="C3" s="134"/>
    </row>
    <row r="5" spans="1:3" ht="21" customHeight="1">
      <c r="B5" s="49" t="s">
        <v>53</v>
      </c>
      <c r="C5" s="49" t="s">
        <v>54</v>
      </c>
    </row>
    <row r="6" spans="1:3" ht="54.75" customHeight="1">
      <c r="B6" s="48"/>
      <c r="C6" s="48"/>
    </row>
    <row r="7" spans="1:3" ht="54.75" customHeight="1">
      <c r="B7" s="48"/>
      <c r="C7" s="48"/>
    </row>
    <row r="8" spans="1:3" ht="54.75" customHeight="1">
      <c r="B8" s="48"/>
      <c r="C8" s="48"/>
    </row>
    <row r="9" spans="1:3" ht="54.75" customHeight="1">
      <c r="B9" s="48"/>
      <c r="C9" s="48"/>
    </row>
    <row r="10" spans="1:3" ht="54.75" customHeight="1">
      <c r="B10" s="48"/>
      <c r="C10" s="48"/>
    </row>
    <row r="11" spans="1:3" ht="54.75" customHeight="1">
      <c r="B11" s="48"/>
      <c r="C11" s="48"/>
    </row>
    <row r="12" spans="1:3" ht="54.75" customHeight="1">
      <c r="B12" s="48"/>
      <c r="C12" s="48"/>
    </row>
  </sheetData>
  <sheetProtection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9DC41-1C89-4BB7-A82D-E7B2FC5139B5}">
  <sheetPr>
    <tabColor theme="9" tint="-0.249977111117893"/>
    <pageSetUpPr fitToPage="1"/>
  </sheetPr>
  <dimension ref="A1:K45"/>
  <sheetViews>
    <sheetView showGridLines="0" view="pageBreakPreview" topLeftCell="E10" zoomScaleNormal="60" zoomScaleSheetLayoutView="100" workbookViewId="0">
      <selection activeCell="I10" sqref="I10"/>
    </sheetView>
  </sheetViews>
  <sheetFormatPr defaultColWidth="9" defaultRowHeight="13.8"/>
  <cols>
    <col min="1" max="1" width="2.69921875" style="1" customWidth="1"/>
    <col min="2" max="2" width="12.796875" style="1" customWidth="1"/>
    <col min="3" max="3" width="12.296875" style="1" customWidth="1"/>
    <col min="4" max="4" width="28.19921875" style="1" customWidth="1"/>
    <col min="5" max="5" width="12.59765625" style="1" bestFit="1" customWidth="1"/>
    <col min="6" max="6" width="11.796875" style="1" customWidth="1"/>
    <col min="7" max="7" width="11.69921875" style="1" customWidth="1"/>
    <col min="8" max="8" width="36.296875" style="1" customWidth="1"/>
    <col min="9" max="9" width="63.19921875" style="1" customWidth="1"/>
    <col min="10" max="10" width="12.69921875" style="1" customWidth="1"/>
    <col min="11" max="11" width="12.59765625" style="1" customWidth="1"/>
    <col min="12" max="16384" width="9" style="1"/>
  </cols>
  <sheetData>
    <row r="1" spans="1:11" ht="18" customHeight="1">
      <c r="K1" s="9" t="s">
        <v>176</v>
      </c>
    </row>
    <row r="2" spans="1:11" ht="18" customHeight="1">
      <c r="K2" s="9" t="s">
        <v>55</v>
      </c>
    </row>
    <row r="3" spans="1:11" ht="27.75" customHeight="1">
      <c r="A3" s="18" t="s">
        <v>115</v>
      </c>
      <c r="B3" s="10"/>
      <c r="C3" s="10"/>
      <c r="D3" s="10"/>
      <c r="E3" s="10"/>
      <c r="F3" s="10"/>
      <c r="G3" s="10"/>
      <c r="H3" s="10"/>
      <c r="I3" s="10"/>
      <c r="J3" s="10"/>
      <c r="K3" s="11"/>
    </row>
    <row r="5" spans="1:11" ht="15" customHeight="1">
      <c r="A5" s="3" t="s">
        <v>84</v>
      </c>
      <c r="B5" s="3"/>
    </row>
    <row r="6" spans="1:11" ht="15" customHeight="1">
      <c r="A6" s="3"/>
      <c r="B6" s="21" t="s">
        <v>10</v>
      </c>
      <c r="C6" s="21" t="s">
        <v>11</v>
      </c>
      <c r="D6" s="21" t="s">
        <v>12</v>
      </c>
      <c r="E6" s="21" t="s">
        <v>13</v>
      </c>
      <c r="F6" s="21" t="s">
        <v>14</v>
      </c>
      <c r="G6" s="21" t="s">
        <v>15</v>
      </c>
      <c r="H6" s="21" t="s">
        <v>16</v>
      </c>
      <c r="I6" s="21" t="s">
        <v>17</v>
      </c>
      <c r="J6" s="21" t="s">
        <v>18</v>
      </c>
      <c r="K6" s="21" t="s">
        <v>19</v>
      </c>
    </row>
    <row r="7" spans="1:11" s="6" customFormat="1" ht="34.5" customHeight="1">
      <c r="B7" s="21" t="s">
        <v>20</v>
      </c>
      <c r="C7" s="21" t="s">
        <v>21</v>
      </c>
      <c r="D7" s="21" t="s">
        <v>22</v>
      </c>
      <c r="E7" s="21" t="s">
        <v>23</v>
      </c>
      <c r="F7" s="21" t="s">
        <v>1</v>
      </c>
      <c r="G7" s="21" t="s">
        <v>25</v>
      </c>
      <c r="H7" s="21" t="s">
        <v>26</v>
      </c>
      <c r="I7" s="21" t="s">
        <v>27</v>
      </c>
      <c r="J7" s="21" t="s">
        <v>28</v>
      </c>
      <c r="K7" s="21" t="s">
        <v>29</v>
      </c>
    </row>
    <row r="8" spans="1:11" s="6" customFormat="1" ht="34.5" customHeight="1">
      <c r="B8" s="21"/>
      <c r="C8" s="21"/>
      <c r="D8" s="21"/>
      <c r="E8" s="21"/>
      <c r="F8" s="21"/>
      <c r="G8" s="21"/>
      <c r="H8" s="21"/>
      <c r="I8" s="21"/>
      <c r="J8" s="21"/>
      <c r="K8" s="21"/>
    </row>
    <row r="9" spans="1:11" ht="126.6" customHeight="1">
      <c r="B9" s="68" t="s">
        <v>121</v>
      </c>
      <c r="C9" s="85" t="s">
        <v>95</v>
      </c>
      <c r="D9" s="86" t="s">
        <v>168</v>
      </c>
      <c r="E9" s="87" t="e">
        <f>AVERAGE('MRS(input_separate)'!B6:B17)</f>
        <v>#DIV/0!</v>
      </c>
      <c r="F9" s="85" t="s">
        <v>218</v>
      </c>
      <c r="G9" s="88" t="s">
        <v>89</v>
      </c>
      <c r="H9" s="88" t="s">
        <v>77</v>
      </c>
      <c r="I9" s="89" t="s">
        <v>96</v>
      </c>
      <c r="J9" s="73" t="s">
        <v>76</v>
      </c>
      <c r="K9" s="73" t="s">
        <v>49</v>
      </c>
    </row>
    <row r="10" spans="1:11" ht="157.80000000000001" customHeight="1">
      <c r="B10" s="68" t="s">
        <v>72</v>
      </c>
      <c r="C10" s="85" t="s">
        <v>221</v>
      </c>
      <c r="D10" s="86" t="s">
        <v>169</v>
      </c>
      <c r="E10" s="87" t="e">
        <f>AVERAGE('MRS(input_separate)'!C6:C17)</f>
        <v>#DIV/0!</v>
      </c>
      <c r="F10" s="85" t="s">
        <v>122</v>
      </c>
      <c r="G10" s="88" t="s">
        <v>127</v>
      </c>
      <c r="H10" s="88" t="s">
        <v>123</v>
      </c>
      <c r="I10" s="74" t="s">
        <v>124</v>
      </c>
      <c r="J10" s="73" t="s">
        <v>125</v>
      </c>
      <c r="K10" s="73" t="s">
        <v>126</v>
      </c>
    </row>
    <row r="11" spans="1:11" ht="89.4" customHeight="1">
      <c r="B11" s="68" t="s">
        <v>88</v>
      </c>
      <c r="C11" s="85" t="s">
        <v>222</v>
      </c>
      <c r="D11" s="86" t="s">
        <v>171</v>
      </c>
      <c r="E11" s="87" t="e">
        <f>AVERAGE('MRS(input_separate)'!D6:D17)</f>
        <v>#DIV/0!</v>
      </c>
      <c r="F11" s="85" t="s">
        <v>122</v>
      </c>
      <c r="G11" s="88" t="s">
        <v>127</v>
      </c>
      <c r="H11" s="88" t="s">
        <v>123</v>
      </c>
      <c r="I11" s="74" t="s">
        <v>128</v>
      </c>
      <c r="J11" s="73" t="s">
        <v>129</v>
      </c>
      <c r="K11" s="73" t="s">
        <v>130</v>
      </c>
    </row>
    <row r="12" spans="1:11" ht="108.6" customHeight="1">
      <c r="B12" s="68" t="s">
        <v>163</v>
      </c>
      <c r="C12" s="23" t="s">
        <v>175</v>
      </c>
      <c r="D12" s="24" t="s">
        <v>106</v>
      </c>
      <c r="E12" s="33" t="e">
        <f>AVERAGE('MRS(input_separate)'!E6:E17)</f>
        <v>#DIV/0!</v>
      </c>
      <c r="F12" s="22" t="s">
        <v>220</v>
      </c>
      <c r="G12" s="73" t="s">
        <v>92</v>
      </c>
      <c r="H12" s="73" t="s">
        <v>91</v>
      </c>
      <c r="I12" s="74" t="s">
        <v>93</v>
      </c>
      <c r="J12" s="73" t="s">
        <v>94</v>
      </c>
      <c r="K12" s="73" t="s">
        <v>162</v>
      </c>
    </row>
    <row r="13" spans="1:11" ht="177" customHeight="1">
      <c r="B13" s="67"/>
      <c r="D13" s="116"/>
      <c r="E13" s="116"/>
      <c r="F13" s="116"/>
      <c r="G13" s="116"/>
      <c r="H13" s="116"/>
    </row>
    <row r="14" spans="1:11" ht="15" customHeight="1">
      <c r="A14" s="3" t="s">
        <v>85</v>
      </c>
    </row>
    <row r="15" spans="1:11" ht="15" customHeight="1">
      <c r="B15" s="103" t="s">
        <v>10</v>
      </c>
      <c r="C15" s="121" t="s">
        <v>11</v>
      </c>
      <c r="D15" s="121"/>
      <c r="E15" s="103" t="s">
        <v>12</v>
      </c>
      <c r="F15" s="103" t="s">
        <v>13</v>
      </c>
      <c r="G15" s="121" t="s">
        <v>14</v>
      </c>
      <c r="H15" s="121"/>
      <c r="I15" s="121"/>
      <c r="J15" s="121" t="s">
        <v>15</v>
      </c>
      <c r="K15" s="121"/>
    </row>
    <row r="16" spans="1:11" ht="34.5" customHeight="1">
      <c r="B16" s="104" t="s">
        <v>21</v>
      </c>
      <c r="C16" s="122" t="s">
        <v>22</v>
      </c>
      <c r="D16" s="122"/>
      <c r="E16" s="104" t="s">
        <v>23</v>
      </c>
      <c r="F16" s="104" t="s">
        <v>1</v>
      </c>
      <c r="G16" s="121" t="s">
        <v>80</v>
      </c>
      <c r="H16" s="121"/>
      <c r="I16" s="121"/>
      <c r="J16" s="121" t="s">
        <v>29</v>
      </c>
      <c r="K16" s="121"/>
    </row>
    <row r="17" spans="1:11" ht="57" customHeight="1">
      <c r="B17" s="105" t="s">
        <v>87</v>
      </c>
      <c r="C17" s="117" t="s">
        <v>79</v>
      </c>
      <c r="D17" s="117"/>
      <c r="E17" s="106">
        <v>56100</v>
      </c>
      <c r="F17" s="105" t="s">
        <v>97</v>
      </c>
      <c r="G17" s="118" t="s">
        <v>77</v>
      </c>
      <c r="H17" s="119"/>
      <c r="I17" s="119"/>
      <c r="J17" s="120" t="s">
        <v>49</v>
      </c>
      <c r="K17" s="120"/>
    </row>
    <row r="18" spans="1:11" ht="15" customHeight="1">
      <c r="A18" s="3" t="s">
        <v>86</v>
      </c>
      <c r="B18" s="3"/>
    </row>
    <row r="19" spans="1:11" ht="15" customHeight="1">
      <c r="A19" s="3"/>
      <c r="B19" s="21" t="s">
        <v>10</v>
      </c>
      <c r="C19" s="21" t="s">
        <v>11</v>
      </c>
      <c r="D19" s="21" t="s">
        <v>12</v>
      </c>
      <c r="E19" s="21" t="s">
        <v>13</v>
      </c>
      <c r="F19" s="21" t="s">
        <v>14</v>
      </c>
      <c r="G19" s="21" t="s">
        <v>15</v>
      </c>
      <c r="H19" s="21" t="s">
        <v>16</v>
      </c>
      <c r="I19" s="21" t="s">
        <v>17</v>
      </c>
      <c r="J19" s="21" t="s">
        <v>18</v>
      </c>
      <c r="K19" s="21" t="s">
        <v>19</v>
      </c>
    </row>
    <row r="20" spans="1:11" s="6" customFormat="1" ht="34.5" customHeight="1">
      <c r="B20" s="21" t="s">
        <v>20</v>
      </c>
      <c r="C20" s="21" t="s">
        <v>21</v>
      </c>
      <c r="D20" s="21" t="s">
        <v>22</v>
      </c>
      <c r="E20" s="21" t="s">
        <v>23</v>
      </c>
      <c r="F20" s="21" t="s">
        <v>1</v>
      </c>
      <c r="G20" s="21" t="s">
        <v>25</v>
      </c>
      <c r="H20" s="21" t="s">
        <v>26</v>
      </c>
      <c r="I20" s="21" t="s">
        <v>27</v>
      </c>
      <c r="J20" s="21" t="s">
        <v>28</v>
      </c>
      <c r="K20" s="21" t="s">
        <v>29</v>
      </c>
    </row>
    <row r="21" spans="1:11" s="6" customFormat="1" ht="34.5" customHeight="1">
      <c r="B21" s="21"/>
      <c r="C21" s="21"/>
      <c r="D21" s="21"/>
      <c r="E21" s="21"/>
      <c r="F21" s="21"/>
      <c r="G21" s="21"/>
      <c r="H21" s="21"/>
      <c r="I21" s="21"/>
      <c r="J21" s="21"/>
      <c r="K21" s="21"/>
    </row>
    <row r="22" spans="1:11" ht="72.599999999999994" customHeight="1">
      <c r="B22" s="68" t="s">
        <v>164</v>
      </c>
      <c r="C22" s="68" t="s">
        <v>164</v>
      </c>
      <c r="D22" s="68" t="s">
        <v>164</v>
      </c>
      <c r="E22" s="68" t="s">
        <v>164</v>
      </c>
      <c r="F22" s="68" t="s">
        <v>164</v>
      </c>
      <c r="G22" s="68" t="s">
        <v>164</v>
      </c>
      <c r="H22" s="68" t="s">
        <v>164</v>
      </c>
      <c r="I22" s="68" t="s">
        <v>164</v>
      </c>
      <c r="J22" s="68" t="s">
        <v>164</v>
      </c>
      <c r="K22" s="68" t="s">
        <v>164</v>
      </c>
    </row>
    <row r="23" spans="1:11" ht="77.400000000000006" hidden="1" customHeight="1">
      <c r="B23" s="94" t="s">
        <v>135</v>
      </c>
      <c r="C23" s="94">
        <v>1</v>
      </c>
      <c r="D23" s="66" t="s">
        <v>82</v>
      </c>
      <c r="E23" s="66" t="s">
        <v>83</v>
      </c>
      <c r="F23" s="93">
        <v>0</v>
      </c>
      <c r="G23" s="66"/>
      <c r="H23" s="95" t="s">
        <v>131</v>
      </c>
      <c r="I23" s="92" t="s">
        <v>119</v>
      </c>
    </row>
    <row r="24" spans="1:11" ht="42" hidden="1" customHeight="1">
      <c r="B24" s="94" t="s">
        <v>135</v>
      </c>
      <c r="C24" s="94">
        <v>2</v>
      </c>
      <c r="D24" s="66" t="s">
        <v>82</v>
      </c>
      <c r="E24" s="66" t="s">
        <v>83</v>
      </c>
      <c r="F24" s="96" t="s">
        <v>133</v>
      </c>
      <c r="G24" s="66"/>
      <c r="H24" s="95" t="s">
        <v>132</v>
      </c>
      <c r="I24" s="92" t="s">
        <v>134</v>
      </c>
    </row>
    <row r="25" spans="1:11" ht="18.75" customHeight="1">
      <c r="A25" s="3" t="s">
        <v>81</v>
      </c>
      <c r="B25" s="3"/>
    </row>
    <row r="26" spans="1:11" ht="16.8" thickBot="1">
      <c r="B26" s="124" t="s">
        <v>46</v>
      </c>
      <c r="C26" s="124"/>
      <c r="D26" s="25" t="s">
        <v>1</v>
      </c>
    </row>
    <row r="27" spans="1:11" ht="16.8" thickBot="1">
      <c r="B27" s="125" t="e">
        <f>ROUNDDOWN('MRS(calc_process)'!G6, 0)</f>
        <v>#DIV/0!</v>
      </c>
      <c r="C27" s="126"/>
      <c r="D27" s="51" t="s">
        <v>56</v>
      </c>
    </row>
    <row r="28" spans="1:11" ht="20.25" customHeight="1">
      <c r="F28" s="7"/>
      <c r="G28" s="7"/>
    </row>
    <row r="29" spans="1:11" ht="14.25" customHeight="1">
      <c r="A29" s="3" t="s">
        <v>9</v>
      </c>
    </row>
    <row r="30" spans="1:11" ht="14.25" customHeight="1">
      <c r="B30" s="12" t="s">
        <v>31</v>
      </c>
      <c r="C30" s="123" t="s">
        <v>90</v>
      </c>
      <c r="D30" s="123"/>
      <c r="E30" s="123"/>
      <c r="F30" s="123"/>
      <c r="G30" s="123"/>
      <c r="H30" s="123"/>
      <c r="I30" s="123"/>
      <c r="J30" s="8"/>
    </row>
    <row r="31" spans="1:11" ht="14.25" customHeight="1">
      <c r="B31" s="12" t="s">
        <v>30</v>
      </c>
      <c r="C31" s="123" t="s">
        <v>32</v>
      </c>
      <c r="D31" s="123"/>
      <c r="E31" s="123"/>
      <c r="F31" s="123"/>
      <c r="G31" s="123"/>
      <c r="H31" s="123"/>
      <c r="I31" s="123"/>
      <c r="J31" s="8"/>
    </row>
    <row r="32" spans="1:11" ht="14.25" customHeight="1">
      <c r="B32" s="12" t="s">
        <v>33</v>
      </c>
      <c r="C32" s="123" t="s">
        <v>34</v>
      </c>
      <c r="D32" s="123"/>
      <c r="E32" s="123"/>
      <c r="F32" s="123"/>
      <c r="G32" s="123"/>
      <c r="H32" s="123"/>
      <c r="I32" s="123"/>
      <c r="J32" s="8"/>
    </row>
    <row r="33" spans="2:5">
      <c r="B33" s="1" t="s">
        <v>234</v>
      </c>
    </row>
    <row r="40" spans="2:5" ht="22.8">
      <c r="B40" s="56"/>
      <c r="C40" s="56"/>
      <c r="D40" s="56"/>
      <c r="E40" s="56"/>
    </row>
    <row r="41" spans="2:5" ht="76.05" customHeight="1">
      <c r="B41" s="57" t="s">
        <v>58</v>
      </c>
      <c r="C41" s="63" t="s">
        <v>59</v>
      </c>
      <c r="D41" s="57" t="s">
        <v>60</v>
      </c>
      <c r="E41" s="57" t="s">
        <v>61</v>
      </c>
    </row>
    <row r="42" spans="2:5" ht="58.95" customHeight="1">
      <c r="B42" s="57" t="s">
        <v>62</v>
      </c>
      <c r="C42" s="64" t="s">
        <v>63</v>
      </c>
      <c r="D42" s="58" t="s">
        <v>64</v>
      </c>
      <c r="E42" s="59" t="e">
        <f>IF(OR(E43="-",E44="-"),"-",E43-E44-E45)</f>
        <v>#REF!</v>
      </c>
    </row>
    <row r="43" spans="2:5" ht="58.95" customHeight="1">
      <c r="B43" s="60" t="s">
        <v>65</v>
      </c>
      <c r="C43" s="65" t="s">
        <v>66</v>
      </c>
      <c r="D43" s="61" t="s">
        <v>67</v>
      </c>
      <c r="E43" s="62" t="e">
        <f>[1]BE!H34</f>
        <v>#REF!</v>
      </c>
    </row>
    <row r="44" spans="2:5" ht="58.95" customHeight="1">
      <c r="B44" s="60" t="s">
        <v>68</v>
      </c>
      <c r="C44" s="65" t="s">
        <v>69</v>
      </c>
      <c r="D44" s="61" t="s">
        <v>67</v>
      </c>
      <c r="E44" s="62" t="e">
        <f>[1]PE!H34</f>
        <v>#REF!</v>
      </c>
    </row>
    <row r="45" spans="2:5" ht="58.95" customHeight="1">
      <c r="B45" s="60" t="s">
        <v>70</v>
      </c>
      <c r="C45" s="65" t="s">
        <v>71</v>
      </c>
      <c r="D45" s="61" t="s">
        <v>67</v>
      </c>
      <c r="E45" s="62" t="e">
        <f>IF([1]LE!H35="","-",[1]LE!H35)</f>
        <v>#REF!</v>
      </c>
    </row>
  </sheetData>
  <sheetProtection formatCells="0" formatRows="0"/>
  <mergeCells count="15">
    <mergeCell ref="D13:H13"/>
    <mergeCell ref="C15:D15"/>
    <mergeCell ref="G15:I15"/>
    <mergeCell ref="J15:K15"/>
    <mergeCell ref="C16:D16"/>
    <mergeCell ref="G16:I16"/>
    <mergeCell ref="J16:K16"/>
    <mergeCell ref="C31:I31"/>
    <mergeCell ref="C32:I32"/>
    <mergeCell ref="C17:D17"/>
    <mergeCell ref="G17:I17"/>
    <mergeCell ref="J17:K17"/>
    <mergeCell ref="B26:C26"/>
    <mergeCell ref="B27:C27"/>
    <mergeCell ref="C30:I30"/>
  </mergeCells>
  <pageMargins left="0.70866141732283472" right="0.70866141732283472" top="0.74803149606299213" bottom="0.74803149606299213" header="0.31496062992125984" footer="0.31496062992125984"/>
  <pageSetup paperSize="9" scale="37" orientation="landscape" r:id="rId1"/>
  <colBreaks count="1" manualBreakCount="1">
    <brk id="1" max="32"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8CF35-7156-42B9-94C7-91E5372E1B52}">
  <sheetPr>
    <tabColor theme="9" tint="-0.249977111117893"/>
  </sheetPr>
  <dimension ref="A1:M18"/>
  <sheetViews>
    <sheetView view="pageBreakPreview" topLeftCell="A5" zoomScale="83" zoomScaleNormal="100" zoomScaleSheetLayoutView="80" workbookViewId="0">
      <selection activeCell="C21" sqref="C21"/>
    </sheetView>
  </sheetViews>
  <sheetFormatPr defaultColWidth="9" defaultRowHeight="13.8"/>
  <cols>
    <col min="1" max="1" width="20.796875" style="17" customWidth="1"/>
    <col min="2" max="2" width="47.19921875" style="17" customWidth="1"/>
    <col min="3" max="5" width="50.296875" style="17" customWidth="1"/>
    <col min="6" max="16384" width="9" style="17"/>
  </cols>
  <sheetData>
    <row r="1" spans="1:5" ht="15" customHeight="1">
      <c r="B1" s="19"/>
      <c r="C1" s="19"/>
      <c r="D1" s="19"/>
      <c r="E1" s="19" t="s">
        <v>177</v>
      </c>
    </row>
    <row r="2" spans="1:5" ht="15" customHeight="1">
      <c r="B2" s="19"/>
      <c r="C2" s="19"/>
      <c r="D2" s="19"/>
      <c r="E2" s="19" t="s">
        <v>174</v>
      </c>
    </row>
    <row r="3" spans="1:5">
      <c r="A3" s="15" t="s">
        <v>111</v>
      </c>
      <c r="B3" s="16" t="s">
        <v>114</v>
      </c>
      <c r="C3" s="16" t="s">
        <v>165</v>
      </c>
      <c r="D3" s="16" t="s">
        <v>173</v>
      </c>
      <c r="E3" s="16" t="s">
        <v>175</v>
      </c>
    </row>
    <row r="4" spans="1:5" ht="44.4" customHeight="1">
      <c r="A4" s="15" t="s">
        <v>112</v>
      </c>
      <c r="B4" s="16" t="s">
        <v>166</v>
      </c>
      <c r="C4" s="16" t="s">
        <v>167</v>
      </c>
      <c r="D4" s="16" t="s">
        <v>172</v>
      </c>
      <c r="E4" s="16" t="s">
        <v>113</v>
      </c>
    </row>
    <row r="5" spans="1:5" ht="16.2">
      <c r="A5" s="15"/>
      <c r="B5" s="15" t="s">
        <v>207</v>
      </c>
      <c r="C5" s="15" t="s">
        <v>170</v>
      </c>
      <c r="D5" s="15" t="s">
        <v>170</v>
      </c>
      <c r="E5" s="15" t="s">
        <v>220</v>
      </c>
    </row>
    <row r="6" spans="1:5">
      <c r="A6" s="26">
        <v>1</v>
      </c>
      <c r="B6" s="27"/>
      <c r="C6" s="27"/>
      <c r="D6" s="27"/>
      <c r="E6" s="27"/>
    </row>
    <row r="7" spans="1:5">
      <c r="A7" s="26">
        <v>2</v>
      </c>
      <c r="B7" s="27"/>
      <c r="C7" s="27"/>
      <c r="D7" s="27"/>
      <c r="E7" s="27"/>
    </row>
    <row r="8" spans="1:5">
      <c r="A8" s="26">
        <v>3</v>
      </c>
      <c r="B8" s="27"/>
      <c r="C8" s="27"/>
      <c r="D8" s="27"/>
      <c r="E8" s="27"/>
    </row>
    <row r="9" spans="1:5">
      <c r="A9" s="26">
        <v>4</v>
      </c>
      <c r="B9" s="27"/>
      <c r="C9" s="27"/>
      <c r="D9" s="27"/>
      <c r="E9" s="27"/>
    </row>
    <row r="10" spans="1:5">
      <c r="A10" s="26">
        <v>5</v>
      </c>
      <c r="B10" s="27"/>
      <c r="C10" s="27"/>
      <c r="D10" s="27"/>
      <c r="E10" s="27"/>
    </row>
    <row r="11" spans="1:5">
      <c r="A11" s="26">
        <v>6</v>
      </c>
      <c r="B11" s="27"/>
      <c r="C11" s="27"/>
      <c r="D11" s="27"/>
      <c r="E11" s="27"/>
    </row>
    <row r="12" spans="1:5">
      <c r="A12" s="26">
        <v>7</v>
      </c>
      <c r="B12" s="27"/>
      <c r="C12" s="27"/>
      <c r="D12" s="27"/>
      <c r="E12" s="27"/>
    </row>
    <row r="13" spans="1:5">
      <c r="A13" s="26">
        <v>8</v>
      </c>
      <c r="B13" s="27"/>
      <c r="C13" s="27"/>
      <c r="D13" s="27"/>
      <c r="E13" s="27"/>
    </row>
    <row r="14" spans="1:5">
      <c r="A14" s="26">
        <v>9</v>
      </c>
      <c r="B14" s="27"/>
      <c r="C14" s="27"/>
      <c r="D14" s="27"/>
      <c r="E14" s="27"/>
    </row>
    <row r="15" spans="1:5">
      <c r="A15" s="26">
        <v>10</v>
      </c>
      <c r="B15" s="27"/>
      <c r="C15" s="27"/>
      <c r="D15" s="27"/>
      <c r="E15" s="27"/>
    </row>
    <row r="16" spans="1:5">
      <c r="A16" s="26">
        <v>11</v>
      </c>
      <c r="B16" s="27"/>
      <c r="C16" s="27"/>
      <c r="D16" s="27"/>
      <c r="E16" s="27"/>
    </row>
    <row r="17" spans="1:13">
      <c r="A17" s="26">
        <v>12</v>
      </c>
      <c r="B17" s="27"/>
      <c r="C17" s="27"/>
      <c r="D17" s="27"/>
      <c r="E17" s="27"/>
    </row>
    <row r="18" spans="1:13">
      <c r="A18" s="135" t="s">
        <v>234</v>
      </c>
      <c r="B18" s="135"/>
      <c r="C18" s="135"/>
      <c r="D18" s="135"/>
      <c r="E18" s="135"/>
      <c r="F18" s="135"/>
      <c r="G18" s="135"/>
      <c r="H18" s="135"/>
      <c r="I18" s="135"/>
      <c r="J18" s="135"/>
      <c r="K18" s="135"/>
      <c r="L18" s="135"/>
      <c r="M18" s="135"/>
    </row>
  </sheetData>
  <sheetProtection formatCells="0" formatRows="0"/>
  <mergeCells count="1">
    <mergeCell ref="A18:M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A52C7-36D2-4904-A532-25B2300F8609}">
  <sheetPr>
    <tabColor theme="9" tint="-0.249977111117893"/>
  </sheetPr>
  <dimension ref="A1:K71"/>
  <sheetViews>
    <sheetView showGridLines="0" view="pageBreakPreview" zoomScale="120" zoomScaleNormal="100" zoomScaleSheetLayoutView="120" workbookViewId="0">
      <selection activeCell="J3" sqref="J3"/>
    </sheetView>
  </sheetViews>
  <sheetFormatPr defaultColWidth="9" defaultRowHeight="13.8"/>
  <cols>
    <col min="1" max="2" width="2.69921875" style="1" customWidth="1"/>
    <col min="3" max="4" width="3.69921875" style="1" customWidth="1"/>
    <col min="5" max="5" width="47.19921875" style="1" customWidth="1"/>
    <col min="6" max="7" width="12.69921875" style="1" customWidth="1"/>
    <col min="8" max="8" width="20.69921875" style="1" customWidth="1"/>
    <col min="9" max="9" width="11.796875" style="2" customWidth="1"/>
    <col min="10" max="10" width="15.796875" style="1" customWidth="1"/>
    <col min="11" max="16384" width="9" style="1"/>
  </cols>
  <sheetData>
    <row r="1" spans="1:11" ht="18" customHeight="1">
      <c r="I1" s="9" t="str">
        <f>'MRS(input)'!K1</f>
        <v>Monitoring Spreadsheet: JCM_TH_TVER-01-02_ver01.0</v>
      </c>
    </row>
    <row r="2" spans="1:11" ht="18" customHeight="1">
      <c r="I2" s="9" t="str">
        <f>'MRS(input)'!K2</f>
        <v>Reference Number:</v>
      </c>
    </row>
    <row r="3" spans="1:11" ht="27.75" customHeight="1">
      <c r="A3" s="132" t="s">
        <v>115</v>
      </c>
      <c r="B3" s="132"/>
      <c r="C3" s="132"/>
      <c r="D3" s="132"/>
      <c r="E3" s="132"/>
      <c r="F3" s="132"/>
      <c r="G3" s="132"/>
      <c r="H3" s="132"/>
      <c r="I3" s="132"/>
    </row>
    <row r="4" spans="1:11" ht="11.25" customHeight="1"/>
    <row r="5" spans="1:11" ht="18.75" customHeight="1">
      <c r="A5" s="42" t="s">
        <v>2</v>
      </c>
      <c r="B5" s="38"/>
      <c r="C5" s="38"/>
      <c r="D5" s="38"/>
      <c r="E5" s="37"/>
      <c r="F5" s="39" t="s">
        <v>6</v>
      </c>
      <c r="G5" s="47" t="s">
        <v>0</v>
      </c>
      <c r="H5" s="39" t="s">
        <v>1</v>
      </c>
      <c r="I5" s="40" t="s">
        <v>7</v>
      </c>
    </row>
    <row r="6" spans="1:11" ht="18.75" customHeight="1">
      <c r="A6" s="44"/>
      <c r="B6" s="129" t="s">
        <v>208</v>
      </c>
      <c r="C6" s="129"/>
      <c r="D6" s="129"/>
      <c r="E6" s="129"/>
      <c r="F6" s="29" t="s">
        <v>49</v>
      </c>
      <c r="G6" s="90" t="e">
        <f>G10-G39-G46</f>
        <v>#DIV/0!</v>
      </c>
      <c r="H6" s="78" t="s">
        <v>56</v>
      </c>
      <c r="I6" s="41" t="s">
        <v>209</v>
      </c>
    </row>
    <row r="7" spans="1:11" ht="18.75" customHeight="1">
      <c r="A7" s="42" t="s">
        <v>3</v>
      </c>
      <c r="B7" s="38"/>
      <c r="C7" s="38"/>
      <c r="D7" s="38"/>
      <c r="E7" s="37"/>
      <c r="F7" s="37"/>
      <c r="G7" s="31"/>
      <c r="H7" s="37"/>
      <c r="I7" s="39"/>
      <c r="J7" s="20"/>
      <c r="K7" s="20"/>
    </row>
    <row r="8" spans="1:11" ht="33.450000000000003" customHeight="1">
      <c r="A8" s="44"/>
      <c r="B8" s="129" t="s">
        <v>98</v>
      </c>
      <c r="C8" s="129"/>
      <c r="D8" s="129"/>
      <c r="E8" s="129"/>
      <c r="F8" s="41" t="s">
        <v>99</v>
      </c>
      <c r="G8" s="77">
        <f>F50</f>
        <v>56100</v>
      </c>
      <c r="H8" s="35" t="s">
        <v>100</v>
      </c>
      <c r="I8" s="41" t="s">
        <v>102</v>
      </c>
    </row>
    <row r="9" spans="1:11" ht="18.75" customHeight="1" thickBot="1">
      <c r="A9" s="42" t="s">
        <v>4</v>
      </c>
      <c r="B9" s="37"/>
      <c r="C9" s="38"/>
      <c r="D9" s="39"/>
      <c r="E9" s="39"/>
      <c r="F9" s="39"/>
      <c r="G9" s="42"/>
      <c r="H9" s="37"/>
      <c r="I9" s="39"/>
    </row>
    <row r="10" spans="1:11" ht="18.75" customHeight="1" thickBot="1">
      <c r="A10" s="43"/>
      <c r="B10" s="131" t="s">
        <v>210</v>
      </c>
      <c r="C10" s="129"/>
      <c r="D10" s="129"/>
      <c r="E10" s="129"/>
      <c r="F10" s="29" t="s">
        <v>49</v>
      </c>
      <c r="G10" s="115" t="e">
        <f>G11+G31</f>
        <v>#DIV/0!</v>
      </c>
      <c r="H10" s="30" t="s">
        <v>56</v>
      </c>
      <c r="I10" s="41" t="s">
        <v>211</v>
      </c>
    </row>
    <row r="11" spans="1:11" ht="36" customHeight="1">
      <c r="A11" s="43"/>
      <c r="B11" s="45"/>
      <c r="C11" s="127" t="s">
        <v>213</v>
      </c>
      <c r="D11" s="127"/>
      <c r="E11" s="127"/>
      <c r="F11" s="71" t="s">
        <v>36</v>
      </c>
      <c r="G11" s="99" t="e">
        <f>G12*G13</f>
        <v>#DIV/0!</v>
      </c>
      <c r="H11" s="35" t="s">
        <v>214</v>
      </c>
      <c r="I11" s="41" t="s">
        <v>215</v>
      </c>
    </row>
    <row r="12" spans="1:11" ht="36" customHeight="1">
      <c r="A12" s="43"/>
      <c r="B12" s="45"/>
      <c r="C12" s="127" t="s">
        <v>219</v>
      </c>
      <c r="D12" s="127"/>
      <c r="E12" s="127"/>
      <c r="F12" s="71" t="s">
        <v>36</v>
      </c>
      <c r="G12" s="114" t="e">
        <f>G17+G25</f>
        <v>#DIV/0!</v>
      </c>
      <c r="H12" s="100" t="s">
        <v>216</v>
      </c>
      <c r="I12" s="41" t="s">
        <v>212</v>
      </c>
    </row>
    <row r="13" spans="1:11" ht="36" customHeight="1">
      <c r="A13" s="44"/>
      <c r="B13" s="69"/>
      <c r="C13" s="133" t="s">
        <v>107</v>
      </c>
      <c r="D13" s="133"/>
      <c r="E13" s="133"/>
      <c r="F13" s="80" t="s">
        <v>36</v>
      </c>
      <c r="G13" s="101" t="e">
        <f>'MRS(input)'!E9</f>
        <v>#DIV/0!</v>
      </c>
      <c r="H13" s="35" t="s">
        <v>217</v>
      </c>
      <c r="I13" s="98" t="s">
        <v>95</v>
      </c>
    </row>
    <row r="14" spans="1:11" ht="40.950000000000003" customHeight="1">
      <c r="C14" s="8"/>
      <c r="D14" s="8"/>
      <c r="E14" s="8"/>
      <c r="F14" s="2"/>
      <c r="G14" s="82"/>
      <c r="H14" s="83"/>
    </row>
    <row r="15" spans="1:11" ht="40.950000000000003" customHeight="1">
      <c r="B15" s="102" t="s">
        <v>157</v>
      </c>
      <c r="C15" s="8"/>
      <c r="D15" s="8"/>
      <c r="F15" s="2"/>
      <c r="G15" s="82"/>
      <c r="H15" s="83"/>
    </row>
    <row r="16" spans="1:11" ht="40.950000000000003" customHeight="1">
      <c r="B16" s="102" t="s">
        <v>159</v>
      </c>
      <c r="C16" s="8"/>
      <c r="D16" s="8"/>
      <c r="F16" s="2"/>
      <c r="G16" s="82"/>
      <c r="H16" s="83"/>
    </row>
    <row r="17" spans="1:9" ht="36" customHeight="1">
      <c r="A17" s="43"/>
      <c r="B17" s="45"/>
      <c r="C17" s="127" t="s">
        <v>219</v>
      </c>
      <c r="D17" s="127"/>
      <c r="E17" s="127"/>
      <c r="F17" s="71" t="s">
        <v>36</v>
      </c>
      <c r="G17" s="99" t="e">
        <f>(G18*G19)/(1-G20)</f>
        <v>#DIV/0!</v>
      </c>
      <c r="H17" s="100" t="s">
        <v>35</v>
      </c>
      <c r="I17" s="41" t="s">
        <v>212</v>
      </c>
    </row>
    <row r="18" spans="1:9" ht="36" customHeight="1">
      <c r="A18" s="43"/>
      <c r="B18" s="45"/>
      <c r="C18" s="128" t="s">
        <v>223</v>
      </c>
      <c r="D18" s="128"/>
      <c r="E18" s="128"/>
      <c r="F18" s="41" t="s">
        <v>36</v>
      </c>
      <c r="G18" s="76">
        <v>0</v>
      </c>
      <c r="H18" s="78" t="s">
        <v>224</v>
      </c>
      <c r="I18" s="97" t="s">
        <v>136</v>
      </c>
    </row>
    <row r="19" spans="1:9" ht="36" customHeight="1">
      <c r="A19" s="44"/>
      <c r="B19" s="46"/>
      <c r="C19" s="127" t="s">
        <v>138</v>
      </c>
      <c r="D19" s="127"/>
      <c r="E19" s="127"/>
      <c r="F19" s="41" t="s">
        <v>36</v>
      </c>
      <c r="G19" s="76" t="e">
        <f>'MRS(input)'!E10</f>
        <v>#DIV/0!</v>
      </c>
      <c r="H19" s="36" t="s">
        <v>122</v>
      </c>
      <c r="I19" s="72" t="s">
        <v>137</v>
      </c>
    </row>
    <row r="20" spans="1:9" ht="40.950000000000003" customHeight="1">
      <c r="A20" s="44"/>
      <c r="B20" s="46"/>
      <c r="C20" s="128" t="s">
        <v>106</v>
      </c>
      <c r="D20" s="128"/>
      <c r="E20" s="128"/>
      <c r="F20" s="41" t="s">
        <v>36</v>
      </c>
      <c r="G20" s="32" t="e">
        <f>'MRS(input)'!E12</f>
        <v>#DIV/0!</v>
      </c>
      <c r="H20" s="70" t="s">
        <v>220</v>
      </c>
      <c r="I20" s="72" t="s">
        <v>78</v>
      </c>
    </row>
    <row r="21" spans="1:9" ht="40.950000000000003" customHeight="1">
      <c r="A21" s="44"/>
      <c r="B21" s="46"/>
      <c r="C21" s="128" t="s">
        <v>139</v>
      </c>
      <c r="D21" s="128"/>
      <c r="E21" s="128"/>
      <c r="F21" s="41" t="s">
        <v>36</v>
      </c>
      <c r="G21" s="32"/>
      <c r="H21" s="70"/>
      <c r="I21" s="72" t="s">
        <v>140</v>
      </c>
    </row>
    <row r="22" spans="1:9" ht="40.950000000000003" customHeight="1">
      <c r="A22" s="44"/>
      <c r="B22" s="46"/>
      <c r="C22" s="128" t="s">
        <v>141</v>
      </c>
      <c r="D22" s="128"/>
      <c r="E22" s="128"/>
      <c r="F22" s="41" t="s">
        <v>36</v>
      </c>
      <c r="G22" s="32"/>
      <c r="H22" s="70" t="s">
        <v>156</v>
      </c>
      <c r="I22" s="72" t="s">
        <v>142</v>
      </c>
    </row>
    <row r="23" spans="1:9" ht="40.950000000000003" customHeight="1">
      <c r="C23" s="8"/>
      <c r="D23" s="8"/>
      <c r="E23" s="8"/>
      <c r="F23" s="2"/>
      <c r="G23" s="82"/>
      <c r="H23" s="83"/>
    </row>
    <row r="24" spans="1:9" ht="40.950000000000003" customHeight="1">
      <c r="B24" s="102" t="s">
        <v>160</v>
      </c>
      <c r="C24" s="8"/>
      <c r="D24" s="8"/>
      <c r="F24" s="2"/>
      <c r="G24" s="82"/>
      <c r="H24" s="83"/>
    </row>
    <row r="25" spans="1:9" ht="36" customHeight="1">
      <c r="A25" s="43"/>
      <c r="B25" s="45"/>
      <c r="C25" s="127" t="s">
        <v>116</v>
      </c>
      <c r="D25" s="127"/>
      <c r="E25" s="127"/>
      <c r="F25" s="71" t="s">
        <v>36</v>
      </c>
      <c r="G25" s="99" t="e">
        <f>G26/(1-G27)</f>
        <v>#DIV/0!</v>
      </c>
      <c r="H25" s="100" t="s">
        <v>35</v>
      </c>
      <c r="I25" s="41" t="s">
        <v>212</v>
      </c>
    </row>
    <row r="26" spans="1:9" ht="36" customHeight="1">
      <c r="A26" s="44"/>
      <c r="B26" s="46"/>
      <c r="C26" s="127" t="s">
        <v>143</v>
      </c>
      <c r="D26" s="127"/>
      <c r="E26" s="127"/>
      <c r="F26" s="41" t="s">
        <v>36</v>
      </c>
      <c r="G26" s="76" t="e">
        <f>'MRS(input)'!E11</f>
        <v>#DIV/0!</v>
      </c>
      <c r="H26" s="36" t="s">
        <v>122</v>
      </c>
      <c r="I26" s="41" t="s">
        <v>144</v>
      </c>
    </row>
    <row r="27" spans="1:9" ht="40.950000000000003" customHeight="1">
      <c r="A27" s="44"/>
      <c r="B27" s="46"/>
      <c r="C27" s="128" t="s">
        <v>106</v>
      </c>
      <c r="D27" s="128"/>
      <c r="E27" s="128"/>
      <c r="F27" s="41" t="s">
        <v>36</v>
      </c>
      <c r="G27" s="32" t="e">
        <f>'MRS(input)'!E12</f>
        <v>#DIV/0!</v>
      </c>
      <c r="H27" s="70" t="s">
        <v>220</v>
      </c>
      <c r="I27" s="72" t="s">
        <v>78</v>
      </c>
    </row>
    <row r="28" spans="1:9" ht="40.950000000000003" customHeight="1">
      <c r="A28" s="44"/>
      <c r="B28" s="46"/>
      <c r="C28" s="128" t="s">
        <v>145</v>
      </c>
      <c r="D28" s="128"/>
      <c r="E28" s="128"/>
      <c r="F28" s="41" t="s">
        <v>36</v>
      </c>
      <c r="G28" s="32"/>
      <c r="H28" s="70"/>
      <c r="I28" s="72" t="s">
        <v>142</v>
      </c>
    </row>
    <row r="29" spans="1:9" ht="40.950000000000003" customHeight="1">
      <c r="C29" s="8"/>
      <c r="D29" s="8"/>
      <c r="E29" s="8"/>
      <c r="F29" s="2"/>
      <c r="G29" s="82"/>
      <c r="H29" s="83"/>
    </row>
    <row r="30" spans="1:9" ht="40.950000000000003" customHeight="1" thickBot="1">
      <c r="C30" s="102" t="s">
        <v>158</v>
      </c>
      <c r="D30" s="8"/>
      <c r="E30" s="8"/>
      <c r="F30" s="2"/>
      <c r="G30" s="82"/>
      <c r="H30" s="83"/>
    </row>
    <row r="31" spans="1:9" ht="47.4" customHeight="1" thickBot="1">
      <c r="A31" s="43"/>
      <c r="B31" s="131" t="s">
        <v>153</v>
      </c>
      <c r="C31" s="129"/>
      <c r="D31" s="129"/>
      <c r="E31" s="129"/>
      <c r="F31" s="29" t="s">
        <v>49</v>
      </c>
      <c r="G31" s="54" t="e">
        <f>G32*(G33*10^-3)*G34*G35</f>
        <v>#DIV/0!</v>
      </c>
      <c r="H31" s="30" t="s">
        <v>56</v>
      </c>
      <c r="I31" s="41" t="s">
        <v>161</v>
      </c>
    </row>
    <row r="32" spans="1:9" ht="36" customHeight="1">
      <c r="A32" s="43"/>
      <c r="B32" s="45"/>
      <c r="C32" s="127" t="s">
        <v>143</v>
      </c>
      <c r="D32" s="127"/>
      <c r="E32" s="127"/>
      <c r="F32" s="41" t="s">
        <v>36</v>
      </c>
      <c r="G32" s="76" t="e">
        <f>'MRS(input)'!E11</f>
        <v>#DIV/0!</v>
      </c>
      <c r="H32" s="36" t="s">
        <v>122</v>
      </c>
      <c r="I32" s="41" t="s">
        <v>144</v>
      </c>
    </row>
    <row r="33" spans="1:10" ht="36" customHeight="1">
      <c r="A33" s="44"/>
      <c r="B33" s="46"/>
      <c r="C33" s="127" t="s">
        <v>147</v>
      </c>
      <c r="D33" s="127"/>
      <c r="E33" s="127"/>
      <c r="F33" s="41" t="s">
        <v>36</v>
      </c>
      <c r="G33" s="76">
        <v>0</v>
      </c>
      <c r="H33" s="36" t="s">
        <v>146</v>
      </c>
      <c r="I33" s="41" t="s">
        <v>148</v>
      </c>
    </row>
    <row r="34" spans="1:10" ht="40.950000000000003" customHeight="1">
      <c r="A34" s="44"/>
      <c r="B34" s="46"/>
      <c r="C34" s="128" t="s">
        <v>149</v>
      </c>
      <c r="D34" s="128"/>
      <c r="E34" s="128"/>
      <c r="F34" s="41" t="s">
        <v>75</v>
      </c>
      <c r="G34" s="32">
        <v>0</v>
      </c>
      <c r="H34" s="70" t="s">
        <v>150</v>
      </c>
      <c r="I34" s="72" t="s">
        <v>151</v>
      </c>
    </row>
    <row r="35" spans="1:10" ht="40.950000000000003" customHeight="1">
      <c r="A35" s="44"/>
      <c r="B35" s="46"/>
      <c r="C35" s="128" t="s">
        <v>225</v>
      </c>
      <c r="D35" s="128"/>
      <c r="E35" s="128"/>
      <c r="F35" s="41" t="s">
        <v>99</v>
      </c>
      <c r="G35" s="77">
        <v>56100</v>
      </c>
      <c r="H35" s="35" t="s">
        <v>100</v>
      </c>
      <c r="I35" s="41" t="s">
        <v>102</v>
      </c>
    </row>
    <row r="36" spans="1:10" ht="40.950000000000003" customHeight="1">
      <c r="A36" s="44"/>
      <c r="B36" s="46"/>
      <c r="C36" s="128" t="s">
        <v>152</v>
      </c>
      <c r="D36" s="128"/>
      <c r="E36" s="128"/>
      <c r="F36" s="41"/>
      <c r="G36" s="32"/>
      <c r="H36" s="70"/>
      <c r="I36" s="72" t="s">
        <v>111</v>
      </c>
    </row>
    <row r="37" spans="1:10" ht="40.950000000000003" customHeight="1">
      <c r="C37" s="8"/>
      <c r="D37" s="8"/>
      <c r="E37" s="8"/>
      <c r="F37" s="2"/>
      <c r="G37" s="82"/>
      <c r="H37" s="83"/>
    </row>
    <row r="38" spans="1:10" ht="18.75" customHeight="1" thickBot="1">
      <c r="A38" s="42" t="s">
        <v>5</v>
      </c>
      <c r="B38" s="38"/>
      <c r="C38" s="44"/>
      <c r="D38" s="44"/>
      <c r="E38" s="37"/>
      <c r="F38" s="39"/>
      <c r="G38" s="42"/>
      <c r="H38" s="37"/>
      <c r="I38" s="39"/>
    </row>
    <row r="39" spans="1:10" ht="18.75" customHeight="1" thickBot="1">
      <c r="A39" s="44"/>
      <c r="B39" s="129" t="s">
        <v>44</v>
      </c>
      <c r="C39" s="129"/>
      <c r="D39" s="129"/>
      <c r="E39" s="129"/>
      <c r="F39" s="29"/>
      <c r="G39" s="54">
        <f>G40+G41</f>
        <v>0</v>
      </c>
      <c r="H39" s="30" t="s">
        <v>56</v>
      </c>
      <c r="I39" s="71" t="s">
        <v>45</v>
      </c>
    </row>
    <row r="40" spans="1:10" ht="150.6" customHeight="1">
      <c r="C40" s="128" t="s">
        <v>118</v>
      </c>
      <c r="D40" s="128"/>
      <c r="E40" s="128"/>
      <c r="F40" s="91" t="s">
        <v>117</v>
      </c>
      <c r="G40" s="81">
        <f>'Tool_02_01 '!G6</f>
        <v>0</v>
      </c>
      <c r="H40" s="79" t="s">
        <v>73</v>
      </c>
      <c r="I40" s="84" t="s">
        <v>104</v>
      </c>
      <c r="J40" s="84" t="s">
        <v>119</v>
      </c>
    </row>
    <row r="41" spans="1:10" ht="40.950000000000003" customHeight="1">
      <c r="C41" s="128" t="s">
        <v>120</v>
      </c>
      <c r="D41" s="128"/>
      <c r="E41" s="128"/>
      <c r="F41" s="80" t="s">
        <v>74</v>
      </c>
      <c r="G41" s="81">
        <v>0</v>
      </c>
      <c r="H41" s="79" t="s">
        <v>73</v>
      </c>
      <c r="I41" s="84" t="s">
        <v>105</v>
      </c>
      <c r="J41" s="84" t="s">
        <v>103</v>
      </c>
    </row>
    <row r="42" spans="1:10" s="2" customFormat="1">
      <c r="E42" s="1"/>
      <c r="F42" s="1"/>
      <c r="G42" s="1"/>
      <c r="H42" s="1"/>
    </row>
    <row r="43" spans="1:10" s="2" customFormat="1">
      <c r="E43" s="1"/>
      <c r="F43" s="1"/>
      <c r="G43" s="1"/>
      <c r="H43" s="1"/>
    </row>
    <row r="44" spans="1:10" s="2" customFormat="1" ht="16.2" customHeight="1">
      <c r="E44" s="1"/>
      <c r="F44" s="1"/>
      <c r="G44" s="1"/>
      <c r="H44" s="1"/>
    </row>
    <row r="45" spans="1:10" ht="18.75" customHeight="1">
      <c r="A45" s="42" t="s">
        <v>108</v>
      </c>
      <c r="B45" s="38"/>
      <c r="C45" s="44"/>
      <c r="D45" s="44"/>
      <c r="E45" s="37"/>
      <c r="F45" s="47"/>
      <c r="G45" s="42"/>
      <c r="H45" s="42"/>
      <c r="I45" s="47"/>
    </row>
    <row r="46" spans="1:10" ht="46.2" customHeight="1">
      <c r="A46" s="44"/>
      <c r="B46" s="129" t="s">
        <v>109</v>
      </c>
      <c r="C46" s="129"/>
      <c r="D46" s="129"/>
      <c r="E46" s="130"/>
      <c r="F46" s="91" t="s">
        <v>130</v>
      </c>
      <c r="G46" s="81">
        <f>G47+G48</f>
        <v>0</v>
      </c>
      <c r="H46" s="79" t="s">
        <v>73</v>
      </c>
      <c r="I46" s="84" t="s">
        <v>110</v>
      </c>
      <c r="J46" s="84"/>
    </row>
    <row r="47" spans="1:10" ht="97.2" customHeight="1">
      <c r="A47" s="44"/>
      <c r="B47" s="129" t="s">
        <v>109</v>
      </c>
      <c r="C47" s="129"/>
      <c r="D47" s="129"/>
      <c r="E47" s="130"/>
      <c r="F47" s="91" t="s">
        <v>154</v>
      </c>
      <c r="G47" s="81">
        <v>0</v>
      </c>
      <c r="H47" s="79" t="s">
        <v>73</v>
      </c>
      <c r="I47" s="84" t="s">
        <v>110</v>
      </c>
      <c r="J47" s="84" t="s">
        <v>155</v>
      </c>
    </row>
    <row r="48" spans="1:10" ht="36.6" customHeight="1">
      <c r="A48" s="44"/>
      <c r="B48" s="129" t="s">
        <v>109</v>
      </c>
      <c r="C48" s="129"/>
      <c r="D48" s="129"/>
      <c r="E48" s="130"/>
      <c r="F48" s="80" t="s">
        <v>74</v>
      </c>
      <c r="G48" s="81">
        <v>0</v>
      </c>
      <c r="H48" s="79" t="s">
        <v>73</v>
      </c>
      <c r="I48" s="84" t="s">
        <v>110</v>
      </c>
      <c r="J48" s="84" t="s">
        <v>103</v>
      </c>
    </row>
    <row r="49" spans="1:9" ht="21.75" customHeight="1">
      <c r="E49" s="1" t="s">
        <v>8</v>
      </c>
    </row>
    <row r="50" spans="1:9" ht="36" customHeight="1">
      <c r="E50" s="28" t="s">
        <v>79</v>
      </c>
      <c r="F50" s="75">
        <v>56100</v>
      </c>
      <c r="G50" s="14" t="s">
        <v>101</v>
      </c>
      <c r="H50" s="2"/>
    </row>
    <row r="51" spans="1:9" s="2" customFormat="1">
      <c r="E51" s="1"/>
      <c r="F51" s="1"/>
      <c r="G51" s="1"/>
      <c r="H51" s="1"/>
    </row>
    <row r="54" spans="1:9">
      <c r="I54" s="9">
        <f>'MRS(input)'!K31</f>
        <v>0</v>
      </c>
    </row>
    <row r="55" spans="1:9">
      <c r="I55" s="9">
        <f>'MRS(input)'!K32</f>
        <v>0</v>
      </c>
    </row>
    <row r="56" spans="1:9" ht="15.6">
      <c r="A56" s="132" t="s">
        <v>48</v>
      </c>
      <c r="B56" s="132"/>
      <c r="C56" s="132"/>
      <c r="D56" s="132"/>
      <c r="E56" s="132"/>
      <c r="F56" s="132"/>
      <c r="G56" s="132"/>
      <c r="H56" s="132"/>
      <c r="I56" s="132"/>
    </row>
    <row r="58" spans="1:9" ht="14.4" thickBot="1">
      <c r="A58" s="42" t="s">
        <v>2</v>
      </c>
      <c r="B58" s="38"/>
      <c r="C58" s="38"/>
      <c r="D58" s="38"/>
      <c r="E58" s="37"/>
      <c r="F58" s="39" t="s">
        <v>6</v>
      </c>
      <c r="G58" s="47" t="s">
        <v>0</v>
      </c>
      <c r="H58" s="39" t="s">
        <v>1</v>
      </c>
      <c r="I58" s="40" t="s">
        <v>7</v>
      </c>
    </row>
    <row r="59" spans="1:9" ht="16.8" thickBot="1">
      <c r="A59" s="44"/>
      <c r="B59" s="129" t="s">
        <v>37</v>
      </c>
      <c r="C59" s="129"/>
      <c r="D59" s="129"/>
      <c r="E59" s="129"/>
      <c r="F59" s="29" t="s">
        <v>49</v>
      </c>
      <c r="G59" s="54">
        <f>G63-G67</f>
        <v>0</v>
      </c>
      <c r="H59" s="30" t="s">
        <v>56</v>
      </c>
      <c r="I59" s="41" t="s">
        <v>38</v>
      </c>
    </row>
    <row r="60" spans="1:9">
      <c r="A60" s="42" t="s">
        <v>3</v>
      </c>
      <c r="B60" s="38"/>
      <c r="C60" s="38"/>
      <c r="D60" s="38"/>
      <c r="E60" s="37"/>
      <c r="F60" s="37"/>
      <c r="G60" s="31"/>
      <c r="H60" s="37"/>
      <c r="I60" s="39"/>
    </row>
    <row r="61" spans="1:9" ht="16.2">
      <c r="A61" s="44"/>
      <c r="B61" s="129" t="s">
        <v>51</v>
      </c>
      <c r="C61" s="129"/>
      <c r="D61" s="129"/>
      <c r="E61" s="129"/>
      <c r="F61" s="41" t="s">
        <v>36</v>
      </c>
      <c r="G61" s="52">
        <f>F70</f>
        <v>0.30499999999999999</v>
      </c>
      <c r="H61" s="35" t="s">
        <v>57</v>
      </c>
      <c r="I61" s="41" t="s">
        <v>39</v>
      </c>
    </row>
    <row r="62" spans="1:9" ht="14.4" thickBot="1">
      <c r="A62" s="42" t="s">
        <v>4</v>
      </c>
      <c r="B62" s="37"/>
      <c r="C62" s="38"/>
      <c r="D62" s="39"/>
      <c r="E62" s="39"/>
      <c r="F62" s="39"/>
      <c r="G62" s="42"/>
      <c r="H62" s="37"/>
      <c r="I62" s="39"/>
    </row>
    <row r="63" spans="1:9" ht="16.8" thickBot="1">
      <c r="A63" s="43"/>
      <c r="B63" s="131" t="s">
        <v>40</v>
      </c>
      <c r="C63" s="129"/>
      <c r="D63" s="129"/>
      <c r="E63" s="129"/>
      <c r="F63" s="29" t="s">
        <v>49</v>
      </c>
      <c r="G63" s="54">
        <f>G64*G65</f>
        <v>0</v>
      </c>
      <c r="H63" s="30" t="s">
        <v>56</v>
      </c>
      <c r="I63" s="41" t="s">
        <v>41</v>
      </c>
    </row>
    <row r="64" spans="1:9" ht="26.4" customHeight="1">
      <c r="A64" s="43"/>
      <c r="B64" s="45"/>
      <c r="C64" s="128" t="s">
        <v>42</v>
      </c>
      <c r="D64" s="128"/>
      <c r="E64" s="128"/>
      <c r="F64" s="41" t="s">
        <v>36</v>
      </c>
      <c r="G64" s="53">
        <f>'MRS(input)'!E38</f>
        <v>0</v>
      </c>
      <c r="H64" s="34" t="s">
        <v>35</v>
      </c>
      <c r="I64" s="41" t="s">
        <v>43</v>
      </c>
    </row>
    <row r="65" spans="1:9" ht="16.2">
      <c r="A65" s="44"/>
      <c r="B65" s="46"/>
      <c r="C65" s="128" t="s">
        <v>51</v>
      </c>
      <c r="D65" s="128"/>
      <c r="E65" s="128"/>
      <c r="F65" s="41" t="s">
        <v>36</v>
      </c>
      <c r="G65" s="32">
        <f>F70</f>
        <v>0.30499999999999999</v>
      </c>
      <c r="H65" s="36" t="s">
        <v>57</v>
      </c>
      <c r="I65" s="13" t="s">
        <v>39</v>
      </c>
    </row>
    <row r="66" spans="1:9" ht="14.4" thickBot="1">
      <c r="A66" s="42" t="s">
        <v>5</v>
      </c>
      <c r="B66" s="38"/>
      <c r="C66" s="38"/>
      <c r="D66" s="38"/>
      <c r="E66" s="37"/>
      <c r="F66" s="39"/>
      <c r="G66" s="42"/>
      <c r="H66" s="37"/>
      <c r="I66" s="39"/>
    </row>
    <row r="67" spans="1:9" ht="16.8" thickBot="1">
      <c r="A67" s="44"/>
      <c r="B67" s="129" t="s">
        <v>44</v>
      </c>
      <c r="C67" s="129"/>
      <c r="D67" s="129"/>
      <c r="E67" s="129"/>
      <c r="F67" s="29" t="s">
        <v>49</v>
      </c>
      <c r="G67" s="54">
        <v>0</v>
      </c>
      <c r="H67" s="30" t="s">
        <v>56</v>
      </c>
      <c r="I67" s="41" t="s">
        <v>45</v>
      </c>
    </row>
    <row r="68" spans="1:9">
      <c r="F68" s="5"/>
      <c r="G68" s="4"/>
      <c r="H68" s="4"/>
    </row>
    <row r="69" spans="1:9">
      <c r="E69" s="1" t="s">
        <v>8</v>
      </c>
    </row>
    <row r="70" spans="1:9" ht="30">
      <c r="E70" s="28" t="s">
        <v>51</v>
      </c>
      <c r="F70" s="55">
        <v>0.30499999999999999</v>
      </c>
      <c r="G70" s="14" t="s">
        <v>57</v>
      </c>
      <c r="H70" s="2"/>
    </row>
    <row r="71" spans="1:9">
      <c r="A71" s="2"/>
      <c r="B71" s="2"/>
      <c r="C71" s="2"/>
      <c r="D71" s="2"/>
    </row>
  </sheetData>
  <mergeCells count="36">
    <mergeCell ref="C21:E21"/>
    <mergeCell ref="A3:I3"/>
    <mergeCell ref="B6:E6"/>
    <mergeCell ref="B8:E8"/>
    <mergeCell ref="B10:E10"/>
    <mergeCell ref="C11:E11"/>
    <mergeCell ref="C12:E12"/>
    <mergeCell ref="C13:E13"/>
    <mergeCell ref="C17:E17"/>
    <mergeCell ref="C18:E18"/>
    <mergeCell ref="C19:E19"/>
    <mergeCell ref="C20:E20"/>
    <mergeCell ref="B39:E39"/>
    <mergeCell ref="C22:E22"/>
    <mergeCell ref="C25:E25"/>
    <mergeCell ref="C26:E26"/>
    <mergeCell ref="C27:E27"/>
    <mergeCell ref="C28:E28"/>
    <mergeCell ref="B31:E31"/>
    <mergeCell ref="C32:E32"/>
    <mergeCell ref="C33:E33"/>
    <mergeCell ref="C34:E34"/>
    <mergeCell ref="C35:E35"/>
    <mergeCell ref="C36:E36"/>
    <mergeCell ref="B67:E67"/>
    <mergeCell ref="C40:E40"/>
    <mergeCell ref="C41:E41"/>
    <mergeCell ref="B46:E46"/>
    <mergeCell ref="B47:E47"/>
    <mergeCell ref="B48:E48"/>
    <mergeCell ref="A56:I56"/>
    <mergeCell ref="B59:E59"/>
    <mergeCell ref="B61:E61"/>
    <mergeCell ref="B63:E63"/>
    <mergeCell ref="C64:E64"/>
    <mergeCell ref="C65:E65"/>
  </mergeCells>
  <pageMargins left="0.70866141732283472" right="0.70866141732283472" top="0.74803149606299213" bottom="0.74803149606299213" header="0.31496062992125984" footer="0.31496062992125984"/>
  <pageSetup paperSize="9" scale="72" fitToHeight="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8DFF7-13F1-4D3C-9493-E225B3BD85FB}">
  <sheetPr>
    <tabColor theme="3" tint="0.39997558519241921"/>
  </sheetPr>
  <dimension ref="A1:I37"/>
  <sheetViews>
    <sheetView showGridLines="0" view="pageBreakPreview" zoomScale="120" zoomScaleNormal="100" zoomScaleSheetLayoutView="120" workbookViewId="0">
      <selection activeCell="J5" sqref="J5"/>
    </sheetView>
  </sheetViews>
  <sheetFormatPr defaultColWidth="9" defaultRowHeight="13.8"/>
  <cols>
    <col min="1" max="2" width="2.69921875" style="1" customWidth="1"/>
    <col min="3" max="4" width="3.69921875" style="1" customWidth="1"/>
    <col min="5" max="5" width="47.19921875" style="1" customWidth="1"/>
    <col min="6" max="6" width="12.69921875" style="1" customWidth="1"/>
    <col min="7" max="7" width="18.09765625" style="1" bestFit="1" customWidth="1"/>
    <col min="8" max="8" width="13.796875" style="1" customWidth="1"/>
    <col min="9" max="9" width="11.796875" style="2" customWidth="1"/>
    <col min="10" max="10" width="15.796875" style="1" customWidth="1"/>
    <col min="11" max="16384" width="9" style="1"/>
  </cols>
  <sheetData>
    <row r="1" spans="1:9" ht="18" customHeight="1">
      <c r="I1" s="9" t="str">
        <f>'MPS(calc_process)'!I1</f>
        <v>Monitoring Spreadsheet: JCM_TH_TVER-01-02_ver01.0</v>
      </c>
    </row>
    <row r="2" spans="1:9" ht="18" customHeight="1">
      <c r="I2" s="9" t="str">
        <f>'MPS(calc_process)'!I2</f>
        <v>Reference Number:</v>
      </c>
    </row>
    <row r="3" spans="1:9" ht="27.75" customHeight="1">
      <c r="A3" s="132" t="s">
        <v>178</v>
      </c>
      <c r="B3" s="132"/>
      <c r="C3" s="132"/>
      <c r="D3" s="132"/>
      <c r="E3" s="132"/>
      <c r="F3" s="132"/>
      <c r="G3" s="132"/>
      <c r="H3" s="132"/>
      <c r="I3" s="132"/>
    </row>
    <row r="4" spans="1:9" ht="11.25" customHeight="1"/>
    <row r="5" spans="1:9" ht="18.75" customHeight="1">
      <c r="A5" s="42" t="s">
        <v>179</v>
      </c>
      <c r="B5" s="37"/>
      <c r="C5" s="38"/>
      <c r="D5" s="39"/>
      <c r="E5" s="39"/>
      <c r="F5" s="39"/>
      <c r="G5" s="42"/>
      <c r="H5" s="37"/>
      <c r="I5" s="47"/>
    </row>
    <row r="6" spans="1:9" ht="18.75" customHeight="1">
      <c r="A6" s="43"/>
      <c r="B6" s="131" t="s">
        <v>180</v>
      </c>
      <c r="C6" s="129"/>
      <c r="D6" s="129"/>
      <c r="E6" s="129"/>
      <c r="F6" s="41" t="s">
        <v>181</v>
      </c>
      <c r="G6" s="107">
        <f>G7</f>
        <v>0</v>
      </c>
      <c r="H6" s="108" t="s">
        <v>182</v>
      </c>
      <c r="I6" s="109" t="s">
        <v>183</v>
      </c>
    </row>
    <row r="7" spans="1:9" ht="39.6" customHeight="1">
      <c r="A7" s="43"/>
      <c r="B7" s="45"/>
      <c r="C7" s="128" t="s">
        <v>226</v>
      </c>
      <c r="D7" s="128"/>
      <c r="E7" s="128"/>
      <c r="F7" s="41" t="s">
        <v>181</v>
      </c>
      <c r="G7" s="107">
        <f>G8*G9</f>
        <v>0</v>
      </c>
      <c r="H7" s="108" t="s">
        <v>182</v>
      </c>
      <c r="I7" s="109" t="s">
        <v>183</v>
      </c>
    </row>
    <row r="8" spans="1:9" ht="36" customHeight="1">
      <c r="A8" s="43"/>
      <c r="B8" s="45"/>
      <c r="C8" s="128" t="s">
        <v>184</v>
      </c>
      <c r="D8" s="128"/>
      <c r="E8" s="128"/>
      <c r="F8" s="41" t="s">
        <v>181</v>
      </c>
      <c r="G8" s="107">
        <v>0</v>
      </c>
      <c r="H8" s="108" t="s">
        <v>185</v>
      </c>
      <c r="I8" s="110" t="s">
        <v>186</v>
      </c>
    </row>
    <row r="9" spans="1:9" ht="36" customHeight="1">
      <c r="A9" s="43"/>
      <c r="B9" s="45"/>
      <c r="C9" s="128" t="s">
        <v>187</v>
      </c>
      <c r="D9" s="128"/>
      <c r="E9" s="128"/>
      <c r="F9" s="41" t="s">
        <v>181</v>
      </c>
      <c r="G9" s="107">
        <v>0</v>
      </c>
      <c r="H9" s="108" t="s">
        <v>195</v>
      </c>
      <c r="I9" s="109" t="s">
        <v>188</v>
      </c>
    </row>
    <row r="10" spans="1:9" ht="36" customHeight="1">
      <c r="A10" s="44"/>
      <c r="B10" s="46"/>
      <c r="C10" s="127" t="s">
        <v>189</v>
      </c>
      <c r="D10" s="127"/>
      <c r="E10" s="127"/>
      <c r="F10" s="41" t="s">
        <v>181</v>
      </c>
      <c r="G10" s="76">
        <v>0</v>
      </c>
      <c r="H10" s="70"/>
      <c r="I10" s="111" t="s">
        <v>142</v>
      </c>
    </row>
    <row r="11" spans="1:9" ht="64.2" customHeight="1">
      <c r="C11" s="8"/>
      <c r="D11" s="8"/>
      <c r="E11" s="8"/>
      <c r="F11" s="2"/>
      <c r="G11" s="82"/>
      <c r="H11" s="83"/>
    </row>
    <row r="12" spans="1:9" ht="18.75" customHeight="1">
      <c r="A12" s="43"/>
      <c r="B12" s="131" t="s">
        <v>190</v>
      </c>
      <c r="C12" s="129"/>
      <c r="D12" s="129"/>
      <c r="E12" s="129"/>
      <c r="F12" s="41" t="s">
        <v>181</v>
      </c>
      <c r="G12" s="107">
        <f>G13</f>
        <v>0</v>
      </c>
      <c r="H12" s="108" t="s">
        <v>182</v>
      </c>
      <c r="I12" s="109" t="s">
        <v>191</v>
      </c>
    </row>
    <row r="13" spans="1:9" ht="31.2" customHeight="1">
      <c r="A13" s="43"/>
      <c r="B13" s="45"/>
      <c r="C13" s="128" t="s">
        <v>192</v>
      </c>
      <c r="D13" s="128"/>
      <c r="E13" s="128"/>
      <c r="F13" s="41" t="s">
        <v>181</v>
      </c>
      <c r="G13" s="107">
        <f>G14*G15</f>
        <v>0</v>
      </c>
      <c r="H13" s="108" t="s">
        <v>182</v>
      </c>
      <c r="I13" s="109" t="s">
        <v>191</v>
      </c>
    </row>
    <row r="14" spans="1:9" ht="36" customHeight="1">
      <c r="A14" s="43"/>
      <c r="B14" s="45"/>
      <c r="C14" s="128" t="s">
        <v>193</v>
      </c>
      <c r="D14" s="128"/>
      <c r="E14" s="128"/>
      <c r="F14" s="41" t="s">
        <v>181</v>
      </c>
      <c r="G14" s="107">
        <v>0</v>
      </c>
      <c r="H14" s="108" t="s">
        <v>185</v>
      </c>
      <c r="I14" s="110" t="s">
        <v>194</v>
      </c>
    </row>
    <row r="15" spans="1:9" ht="36" customHeight="1">
      <c r="A15" s="43"/>
      <c r="B15" s="45"/>
      <c r="C15" s="128" t="s">
        <v>187</v>
      </c>
      <c r="D15" s="128"/>
      <c r="E15" s="128"/>
      <c r="F15" s="41" t="s">
        <v>181</v>
      </c>
      <c r="G15" s="107">
        <v>0</v>
      </c>
      <c r="H15" s="108" t="s">
        <v>195</v>
      </c>
      <c r="I15" s="109" t="s">
        <v>188</v>
      </c>
    </row>
    <row r="16" spans="1:9" ht="36" customHeight="1">
      <c r="A16" s="44"/>
      <c r="B16" s="46"/>
      <c r="C16" s="127" t="s">
        <v>189</v>
      </c>
      <c r="D16" s="127"/>
      <c r="E16" s="127"/>
      <c r="F16" s="41" t="s">
        <v>181</v>
      </c>
      <c r="G16" s="76">
        <v>0</v>
      </c>
      <c r="H16" s="70"/>
      <c r="I16" s="111" t="s">
        <v>142</v>
      </c>
    </row>
    <row r="17" spans="1:9" ht="64.2" customHeight="1">
      <c r="C17" s="8"/>
      <c r="D17" s="8"/>
      <c r="E17" s="8"/>
      <c r="F17" s="2"/>
      <c r="G17" s="82"/>
      <c r="H17" s="83"/>
    </row>
    <row r="18" spans="1:9" ht="18.75" customHeight="1">
      <c r="A18" s="43"/>
      <c r="B18" s="131" t="s">
        <v>196</v>
      </c>
      <c r="C18" s="141"/>
      <c r="D18" s="141"/>
      <c r="E18" s="142"/>
      <c r="F18" s="41"/>
      <c r="G18" s="107"/>
      <c r="H18" s="108"/>
      <c r="I18" s="109"/>
    </row>
    <row r="19" spans="1:9" ht="18.75" customHeight="1">
      <c r="A19" s="136" t="s">
        <v>197</v>
      </c>
      <c r="B19" s="137"/>
      <c r="C19" s="137"/>
      <c r="D19" s="137"/>
      <c r="E19" s="137"/>
      <c r="F19" s="137"/>
      <c r="G19" s="137"/>
      <c r="H19" s="137"/>
      <c r="I19" s="138"/>
    </row>
    <row r="20" spans="1:9" ht="22.8" customHeight="1">
      <c r="A20" s="139" t="s">
        <v>198</v>
      </c>
      <c r="B20" s="140"/>
      <c r="C20" s="140"/>
      <c r="D20" s="140"/>
      <c r="E20" s="140"/>
      <c r="F20" s="102"/>
      <c r="G20" s="102"/>
      <c r="H20" s="102"/>
      <c r="I20" s="112"/>
    </row>
    <row r="21" spans="1:9" ht="31.2" customHeight="1">
      <c r="A21" s="43"/>
      <c r="B21" s="45"/>
      <c r="C21" s="128" t="s">
        <v>187</v>
      </c>
      <c r="D21" s="128"/>
      <c r="E21" s="128"/>
      <c r="F21" s="41" t="s">
        <v>181</v>
      </c>
      <c r="G21" s="107">
        <f>G22*(44/12)</f>
        <v>0</v>
      </c>
      <c r="H21" s="108" t="s">
        <v>195</v>
      </c>
      <c r="I21" s="109" t="s">
        <v>188</v>
      </c>
    </row>
    <row r="22" spans="1:9" ht="36" customHeight="1">
      <c r="A22" s="43"/>
      <c r="B22" s="45"/>
      <c r="C22" s="128" t="s">
        <v>199</v>
      </c>
      <c r="D22" s="128"/>
      <c r="E22" s="128"/>
      <c r="F22" s="41" t="s">
        <v>181</v>
      </c>
      <c r="G22" s="107">
        <v>0</v>
      </c>
      <c r="H22" s="108" t="s">
        <v>200</v>
      </c>
      <c r="I22" s="110" t="s">
        <v>201</v>
      </c>
    </row>
    <row r="23" spans="1:9" ht="36" customHeight="1">
      <c r="A23" s="44"/>
      <c r="B23" s="46"/>
      <c r="C23" s="127" t="s">
        <v>189</v>
      </c>
      <c r="D23" s="127"/>
      <c r="E23" s="127"/>
      <c r="F23" s="41" t="s">
        <v>181</v>
      </c>
      <c r="G23" s="76">
        <v>0</v>
      </c>
      <c r="H23" s="70"/>
      <c r="I23" s="111" t="s">
        <v>142</v>
      </c>
    </row>
    <row r="24" spans="1:9" ht="64.2" customHeight="1">
      <c r="C24" s="8"/>
      <c r="D24" s="8"/>
      <c r="E24" s="8"/>
      <c r="F24" s="2"/>
      <c r="G24" s="82"/>
      <c r="H24" s="83"/>
    </row>
    <row r="25" spans="1:9" ht="22.8" customHeight="1">
      <c r="A25" s="139" t="s">
        <v>227</v>
      </c>
      <c r="B25" s="140"/>
      <c r="C25" s="140"/>
      <c r="D25" s="140"/>
      <c r="E25" s="140"/>
      <c r="F25" s="102"/>
      <c r="G25" s="102"/>
      <c r="H25" s="102"/>
      <c r="I25" s="112"/>
    </row>
    <row r="26" spans="1:9" ht="31.2" customHeight="1">
      <c r="A26" s="43"/>
      <c r="B26" s="45"/>
      <c r="C26" s="128" t="s">
        <v>228</v>
      </c>
      <c r="D26" s="128"/>
      <c r="E26" s="128"/>
      <c r="F26" s="41" t="s">
        <v>181</v>
      </c>
      <c r="G26" s="107">
        <f>G27*G28*(44/12)</f>
        <v>0</v>
      </c>
      <c r="H26" s="108" t="s">
        <v>229</v>
      </c>
      <c r="I26" s="109" t="s">
        <v>188</v>
      </c>
    </row>
    <row r="27" spans="1:9" ht="36" customHeight="1">
      <c r="A27" s="43"/>
      <c r="B27" s="45"/>
      <c r="C27" s="128" t="s">
        <v>199</v>
      </c>
      <c r="D27" s="128"/>
      <c r="E27" s="128"/>
      <c r="F27" s="41" t="s">
        <v>181</v>
      </c>
      <c r="G27" s="107">
        <v>0</v>
      </c>
      <c r="H27" s="108" t="s">
        <v>200</v>
      </c>
      <c r="I27" s="110" t="s">
        <v>201</v>
      </c>
    </row>
    <row r="28" spans="1:9" ht="36" customHeight="1">
      <c r="A28" s="43"/>
      <c r="B28" s="45"/>
      <c r="C28" s="128" t="s">
        <v>230</v>
      </c>
      <c r="D28" s="128"/>
      <c r="E28" s="128"/>
      <c r="F28" s="41" t="s">
        <v>181</v>
      </c>
      <c r="G28" s="107">
        <v>0</v>
      </c>
      <c r="H28" s="108" t="s">
        <v>231</v>
      </c>
      <c r="I28" s="113" t="s">
        <v>202</v>
      </c>
    </row>
    <row r="29" spans="1:9" ht="36" customHeight="1">
      <c r="A29" s="44"/>
      <c r="B29" s="46"/>
      <c r="C29" s="127" t="s">
        <v>189</v>
      </c>
      <c r="D29" s="127"/>
      <c r="E29" s="127"/>
      <c r="F29" s="41" t="s">
        <v>181</v>
      </c>
      <c r="G29" s="76">
        <v>0</v>
      </c>
      <c r="H29" s="70"/>
      <c r="I29" s="111" t="s">
        <v>142</v>
      </c>
    </row>
    <row r="30" spans="1:9" ht="64.2" customHeight="1">
      <c r="C30" s="8"/>
      <c r="D30" s="8"/>
      <c r="E30" s="8"/>
      <c r="F30" s="2"/>
      <c r="G30" s="82"/>
      <c r="H30" s="83"/>
    </row>
    <row r="31" spans="1:9" ht="18.75" customHeight="1">
      <c r="A31" s="136" t="s">
        <v>203</v>
      </c>
      <c r="B31" s="137"/>
      <c r="C31" s="137"/>
      <c r="D31" s="137"/>
      <c r="E31" s="137"/>
      <c r="F31" s="137"/>
      <c r="G31" s="137"/>
      <c r="H31" s="137"/>
      <c r="I31" s="138"/>
    </row>
    <row r="32" spans="1:9" ht="31.2" customHeight="1">
      <c r="A32" s="43"/>
      <c r="B32" s="45"/>
      <c r="C32" s="128" t="s">
        <v>187</v>
      </c>
      <c r="D32" s="128"/>
      <c r="E32" s="128"/>
      <c r="F32" s="41" t="s">
        <v>181</v>
      </c>
      <c r="G32" s="107">
        <f>G33*G34</f>
        <v>0</v>
      </c>
      <c r="H32" s="108" t="s">
        <v>195</v>
      </c>
      <c r="I32" s="109" t="s">
        <v>188</v>
      </c>
    </row>
    <row r="33" spans="1:9" ht="36" customHeight="1">
      <c r="A33" s="43"/>
      <c r="B33" s="45"/>
      <c r="C33" s="128" t="s">
        <v>204</v>
      </c>
      <c r="D33" s="128"/>
      <c r="E33" s="128"/>
      <c r="F33" s="41" t="s">
        <v>181</v>
      </c>
      <c r="G33" s="107">
        <v>0</v>
      </c>
      <c r="H33" s="108" t="s">
        <v>205</v>
      </c>
      <c r="I33" s="110" t="s">
        <v>206</v>
      </c>
    </row>
    <row r="34" spans="1:9" ht="36" customHeight="1">
      <c r="A34" s="44"/>
      <c r="B34" s="46"/>
      <c r="C34" s="127" t="s">
        <v>232</v>
      </c>
      <c r="D34" s="127"/>
      <c r="E34" s="127"/>
      <c r="F34" s="41" t="s">
        <v>181</v>
      </c>
      <c r="G34" s="76">
        <v>0</v>
      </c>
      <c r="H34" s="70" t="s">
        <v>100</v>
      </c>
      <c r="I34" s="111" t="s">
        <v>233</v>
      </c>
    </row>
    <row r="35" spans="1:9" ht="36" customHeight="1">
      <c r="A35" s="44"/>
      <c r="B35" s="46"/>
      <c r="C35" s="127" t="s">
        <v>189</v>
      </c>
      <c r="D35" s="127"/>
      <c r="E35" s="127"/>
      <c r="F35" s="41" t="s">
        <v>181</v>
      </c>
      <c r="G35" s="76">
        <v>0</v>
      </c>
      <c r="H35" s="70"/>
      <c r="I35" s="111" t="s">
        <v>142</v>
      </c>
    </row>
    <row r="36" spans="1:9" ht="64.2" customHeight="1">
      <c r="C36" s="8"/>
      <c r="D36" s="8"/>
      <c r="E36" s="8"/>
      <c r="F36" s="2"/>
      <c r="G36" s="82"/>
      <c r="H36" s="83"/>
    </row>
    <row r="37" spans="1:9">
      <c r="A37" s="2"/>
      <c r="B37" s="2"/>
      <c r="C37" s="2"/>
      <c r="D37" s="2"/>
    </row>
  </sheetData>
  <mergeCells count="27">
    <mergeCell ref="C10:E10"/>
    <mergeCell ref="A3:I3"/>
    <mergeCell ref="B6:E6"/>
    <mergeCell ref="C7:E7"/>
    <mergeCell ref="C8:E8"/>
    <mergeCell ref="C9:E9"/>
    <mergeCell ref="A25:E25"/>
    <mergeCell ref="B12:E12"/>
    <mergeCell ref="C13:E13"/>
    <mergeCell ref="C14:E14"/>
    <mergeCell ref="C15:E15"/>
    <mergeCell ref="C16:E16"/>
    <mergeCell ref="B18:E18"/>
    <mergeCell ref="A19:I19"/>
    <mergeCell ref="A20:E20"/>
    <mergeCell ref="C21:E21"/>
    <mergeCell ref="C22:E22"/>
    <mergeCell ref="C23:E23"/>
    <mergeCell ref="C33:E33"/>
    <mergeCell ref="C34:E34"/>
    <mergeCell ref="C35:E35"/>
    <mergeCell ref="C26:E26"/>
    <mergeCell ref="C27:E27"/>
    <mergeCell ref="C28:E28"/>
    <mergeCell ref="C29:E29"/>
    <mergeCell ref="A31:I31"/>
    <mergeCell ref="C32:E32"/>
  </mergeCells>
  <pageMargins left="0.70866141732283472" right="0.70866141732283472" top="0.74803149606299213" bottom="0.74803149606299213" header="0.31496062992125984" footer="0.31496062992125984"/>
  <pageSetup paperSize="9" scale="71"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8</vt:i4>
      </vt:variant>
      <vt:variant>
        <vt:lpstr>ช่วงที่มีชื่อ</vt:lpstr>
      </vt:variant>
      <vt:variant>
        <vt:i4>6</vt:i4>
      </vt:variant>
    </vt:vector>
  </HeadingPairs>
  <TitlesOfParts>
    <vt:vector size="14" baseType="lpstr">
      <vt:lpstr>MPS(input)</vt:lpstr>
      <vt:lpstr>MPS(input_separate)</vt:lpstr>
      <vt:lpstr>MPS(calc_process)</vt:lpstr>
      <vt:lpstr>MSS</vt:lpstr>
      <vt:lpstr>MRS(input)</vt:lpstr>
      <vt:lpstr>MRS(input_separate)</vt:lpstr>
      <vt:lpstr>MRS(calc_process)</vt:lpstr>
      <vt:lpstr>Tool_02_01 </vt:lpstr>
      <vt:lpstr>'MPS(calc_process)'!Print_Area</vt:lpstr>
      <vt:lpstr>'MPS(input)'!Print_Area</vt:lpstr>
      <vt:lpstr>'MRS(calc_process)'!Print_Area</vt:lpstr>
      <vt:lpstr>'MRS(input)'!Print_Area</vt:lpstr>
      <vt:lpstr>'MRS(input_separate)'!Print_Area</vt:lpstr>
      <vt:lpstr>'Tool_02_01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Yamashita Hiroyuki(山下 泰之)</dc:creator>
  <cp:lastModifiedBy>Weerawat Thetket</cp:lastModifiedBy>
  <cp:lastPrinted>2016-08-25T02:11:33Z</cp:lastPrinted>
  <dcterms:created xsi:type="dcterms:W3CDTF">2012-01-13T02:28:29Z</dcterms:created>
  <dcterms:modified xsi:type="dcterms:W3CDTF">2025-12-29T14:57:26Z</dcterms:modified>
</cp:coreProperties>
</file>