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d.docs.live.net/5aaf7fd7a90e929f/Desktop/Meth/Meth/Meth Rev01/โฟลเดอร์ใหม่/"/>
    </mc:Choice>
  </mc:AlternateContent>
  <xr:revisionPtr revIDLastSave="167" documentId="8_{0661ECE2-1CC0-468F-A49D-78A290F1C4FC}" xr6:coauthVersionLast="47" xr6:coauthVersionMax="47" xr10:uidLastSave="{0B4E1AB9-C1CB-4652-A05F-C29C36D050F4}"/>
  <bookViews>
    <workbookView xWindow="-108" yWindow="-108" windowWidth="23256" windowHeight="12456" tabRatio="670" firstSheet="2" activeTab="4" xr2:uid="{00000000-000D-0000-FFFF-FFFF00000000}"/>
  </bookViews>
  <sheets>
    <sheet name="MPS(input)" sheetId="30" r:id="rId1"/>
    <sheet name="MPS(input_separate)" sheetId="32" r:id="rId2"/>
    <sheet name="MPS(calc_process)" sheetId="31" r:id="rId3"/>
    <sheet name="MSS" sheetId="33" r:id="rId4"/>
    <sheet name="MRS(input)" sheetId="54" r:id="rId5"/>
    <sheet name="MRS(input_separate)" sheetId="55" r:id="rId6"/>
    <sheet name="MRS(calc_process)" sheetId="56" r:id="rId7"/>
    <sheet name="Tool_02_01" sheetId="53" r:id="rId8"/>
  </sheets>
  <externalReferences>
    <externalReference r:id="rId9"/>
  </externalReferences>
  <definedNames>
    <definedName name="_xlnm.Print_Area" localSheetId="2">'MPS(calc_process)'!$A$1:$I$190</definedName>
    <definedName name="_xlnm.Print_Area" localSheetId="0">'MPS(input)'!$A$1:$K$52</definedName>
    <definedName name="_xlnm.Print_Area" localSheetId="6">'MRS(calc_process)'!$A$1:$I$206</definedName>
    <definedName name="_xlnm.Print_Area" localSheetId="4">'MRS(input)'!$A$1:$K$53</definedName>
    <definedName name="_xlnm.Print_Area" localSheetId="7">Tool_02_01!$A$1:$I$42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0" i="56" l="1"/>
  <c r="G219" i="56"/>
  <c r="G216" i="56"/>
  <c r="I210" i="56"/>
  <c r="I209" i="56"/>
  <c r="G203" i="56"/>
  <c r="G202" i="56"/>
  <c r="G201" i="56" s="1"/>
  <c r="G196" i="56"/>
  <c r="G191" i="56"/>
  <c r="G188" i="56"/>
  <c r="G187" i="56"/>
  <c r="G172" i="56"/>
  <c r="G171" i="56" s="1"/>
  <c r="G109" i="56"/>
  <c r="G86" i="56" s="1"/>
  <c r="G97" i="56"/>
  <c r="G107" i="56" s="1"/>
  <c r="G58" i="56"/>
  <c r="G54" i="56" s="1"/>
  <c r="G23" i="56"/>
  <c r="G19" i="56"/>
  <c r="E65" i="54"/>
  <c r="E64" i="54"/>
  <c r="E63" i="54"/>
  <c r="E62" i="54"/>
  <c r="E43" i="54"/>
  <c r="E42" i="54"/>
  <c r="E41" i="54"/>
  <c r="E40" i="54"/>
  <c r="E39" i="54"/>
  <c r="E38" i="54"/>
  <c r="E37" i="54"/>
  <c r="E36" i="54"/>
  <c r="E35" i="54"/>
  <c r="E34" i="54"/>
  <c r="G195" i="56" s="1"/>
  <c r="E27" i="54"/>
  <c r="E26" i="54"/>
  <c r="G140" i="56" s="1"/>
  <c r="G139" i="56" s="1"/>
  <c r="G89" i="56" s="1"/>
  <c r="E25" i="54"/>
  <c r="G121" i="56" s="1"/>
  <c r="E24" i="54"/>
  <c r="G163" i="56" s="1"/>
  <c r="G159" i="56" s="1"/>
  <c r="G156" i="56" s="1"/>
  <c r="G154" i="56" s="1"/>
  <c r="G151" i="56" s="1"/>
  <c r="E23" i="54"/>
  <c r="G133" i="56" s="1"/>
  <c r="G130" i="56" s="1"/>
  <c r="G88" i="56" s="1"/>
  <c r="E22" i="54"/>
  <c r="G24" i="56" s="1"/>
  <c r="E21" i="54"/>
  <c r="G25" i="56" s="1"/>
  <c r="E20" i="54"/>
  <c r="G101" i="56" s="1"/>
  <c r="E14" i="54"/>
  <c r="G67" i="56" s="1"/>
  <c r="E13" i="54"/>
  <c r="E12" i="54"/>
  <c r="G32" i="56" s="1"/>
  <c r="E11" i="54"/>
  <c r="E10" i="54"/>
  <c r="G31" i="56" s="1"/>
  <c r="E9" i="54"/>
  <c r="G169" i="56" s="1"/>
  <c r="G166" i="56" s="1"/>
  <c r="G152" i="56" s="1"/>
  <c r="G103" i="31"/>
  <c r="G102" i="31"/>
  <c r="G101" i="31"/>
  <c r="G25" i="31"/>
  <c r="G24" i="31"/>
  <c r="G23" i="31"/>
  <c r="G107" i="31"/>
  <c r="E22" i="30"/>
  <c r="E21" i="30"/>
  <c r="E20" i="30"/>
  <c r="G189" i="31"/>
  <c r="G109" i="31"/>
  <c r="G97" i="31"/>
  <c r="G13" i="53"/>
  <c r="G12" i="53"/>
  <c r="G19" i="31"/>
  <c r="G38" i="53"/>
  <c r="G32" i="53"/>
  <c r="G27" i="53"/>
  <c r="G19" i="53"/>
  <c r="G18" i="53" s="1"/>
  <c r="G7" i="53"/>
  <c r="G6" i="53" s="1"/>
  <c r="G102" i="56" l="1"/>
  <c r="G103" i="56"/>
  <c r="G194" i="56"/>
  <c r="G22" i="56"/>
  <c r="G18" i="56" s="1"/>
  <c r="G100" i="56"/>
  <c r="G96" i="56" s="1"/>
  <c r="G95" i="56" s="1"/>
  <c r="G85" i="56" s="1"/>
  <c r="G17" i="56"/>
  <c r="G10" i="56" s="1"/>
  <c r="G186" i="56"/>
  <c r="G185" i="56" s="1"/>
  <c r="G150" i="56"/>
  <c r="G90" i="56" s="1"/>
  <c r="G218" i="56"/>
  <c r="G214" i="56" s="1"/>
  <c r="G50" i="56"/>
  <c r="G42" i="56" s="1"/>
  <c r="G56" i="56"/>
  <c r="G53" i="56" s="1"/>
  <c r="G80" i="56"/>
  <c r="G73" i="56" s="1"/>
  <c r="G14" i="56" s="1"/>
  <c r="G65" i="56"/>
  <c r="G127" i="56"/>
  <c r="G120" i="56" s="1"/>
  <c r="G87" i="56" s="1"/>
  <c r="G69" i="56"/>
  <c r="G37" i="56"/>
  <c r="G30" i="56" s="1"/>
  <c r="G11" i="56" s="1"/>
  <c r="E43" i="30"/>
  <c r="E42" i="30"/>
  <c r="E41" i="30"/>
  <c r="E40" i="30"/>
  <c r="E39" i="30"/>
  <c r="E38" i="30"/>
  <c r="E37" i="30"/>
  <c r="E36" i="30"/>
  <c r="E35" i="30"/>
  <c r="E34" i="30"/>
  <c r="E27" i="30"/>
  <c r="E26" i="30"/>
  <c r="G140" i="31" s="1"/>
  <c r="E25" i="30"/>
  <c r="G121" i="31" s="1"/>
  <c r="E24" i="30"/>
  <c r="E23" i="30"/>
  <c r="G133" i="31" s="1"/>
  <c r="E14" i="30"/>
  <c r="E13" i="30"/>
  <c r="E12" i="30"/>
  <c r="E11" i="30"/>
  <c r="E10" i="30"/>
  <c r="E9" i="30"/>
  <c r="G84" i="56" l="1"/>
  <c r="G83" i="56" s="1"/>
  <c r="G64" i="56"/>
  <c r="G13" i="56" s="1"/>
  <c r="G12" i="56"/>
  <c r="G100" i="31"/>
  <c r="G96" i="31" s="1"/>
  <c r="G127" i="31"/>
  <c r="G169" i="31"/>
  <c r="G130" i="31"/>
  <c r="G88" i="31" s="1"/>
  <c r="G120" i="31"/>
  <c r="G87" i="31" s="1"/>
  <c r="G86" i="31"/>
  <c r="G163" i="31"/>
  <c r="G172" i="31"/>
  <c r="G171" i="31" s="1"/>
  <c r="G67" i="31"/>
  <c r="G32" i="31"/>
  <c r="G69" i="31"/>
  <c r="G31" i="31"/>
  <c r="Y1" i="32"/>
  <c r="G139" i="31"/>
  <c r="G89" i="31" s="1"/>
  <c r="G58" i="31"/>
  <c r="G54" i="31" s="1"/>
  <c r="C2" i="33"/>
  <c r="G9" i="56" l="1"/>
  <c r="G8" i="56" s="1"/>
  <c r="G6" i="56" s="1"/>
  <c r="B47" i="54" s="1"/>
  <c r="G22" i="31"/>
  <c r="G18" i="31" s="1"/>
  <c r="G65" i="31"/>
  <c r="G80" i="31"/>
  <c r="G73" i="31" s="1"/>
  <c r="G14" i="31" s="1"/>
  <c r="G37" i="31"/>
  <c r="G30" i="31" s="1"/>
  <c r="G11" i="31" s="1"/>
  <c r="G50" i="31"/>
  <c r="G42" i="31" s="1"/>
  <c r="G56" i="31"/>
  <c r="G53" i="31" s="1"/>
  <c r="G166" i="31"/>
  <c r="G152" i="31" s="1"/>
  <c r="G159" i="31"/>
  <c r="G156" i="31" s="1"/>
  <c r="G154" i="31" s="1"/>
  <c r="G151" i="31" s="1"/>
  <c r="G12" i="31" l="1"/>
  <c r="G150" i="31"/>
  <c r="G90" i="31" s="1"/>
  <c r="G95" i="31"/>
  <c r="G85" i="31" s="1"/>
  <c r="G84" i="31" s="1"/>
  <c r="G83" i="31" s="1"/>
  <c r="G188" i="31" s="1"/>
  <c r="G204" i="31"/>
  <c r="G203" i="31"/>
  <c r="G200" i="31"/>
  <c r="I194" i="31"/>
  <c r="I193" i="31"/>
  <c r="E65" i="30"/>
  <c r="E64" i="30"/>
  <c r="E63" i="30"/>
  <c r="C1" i="33"/>
  <c r="I1" i="31"/>
  <c r="K1" i="54" s="1"/>
  <c r="I2" i="31"/>
  <c r="K2" i="54" s="1"/>
  <c r="I2" i="56" s="1"/>
  <c r="I2" i="53" s="1"/>
  <c r="I1" i="56" l="1"/>
  <c r="I1" i="53" s="1"/>
  <c r="Y1" i="55"/>
  <c r="G64" i="31"/>
  <c r="G13" i="31" s="1"/>
  <c r="G17" i="31"/>
  <c r="G202" i="31"/>
  <c r="G198" i="31" s="1"/>
  <c r="E62" i="30"/>
  <c r="G10" i="31" l="1"/>
  <c r="G9" i="31" s="1"/>
  <c r="G8" i="31" l="1"/>
  <c r="G6" i="31" s="1"/>
  <c r="B47" i="30" s="1"/>
  <c r="G187" i="31"/>
  <c r="G186" i="31" s="1"/>
  <c r="G185" i="31" s="1"/>
</calcChain>
</file>

<file path=xl/sharedStrings.xml><?xml version="1.0" encoding="utf-8"?>
<sst xmlns="http://schemas.openxmlformats.org/spreadsheetml/2006/main" count="2114" uniqueCount="484">
  <si>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</si>
  <si>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</si>
  <si>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</si>
  <si>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</si>
  <si>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</si>
  <si>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</si>
  <si>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</si>
  <si>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</si>
  <si>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</si>
  <si>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</si>
  <si>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</si>
  <si>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</si>
  <si>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</si>
  <si>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</si>
  <si>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</si>
  <si>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</si>
  <si>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</si>
  <si>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</si>
  <si>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</si>
  <si>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</si>
  <si>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</si>
  <si>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</si>
  <si>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</si>
  <si>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</si>
  <si>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</si>
  <si>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</si>
  <si>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</si>
  <si>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</si>
  <si>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</si>
  <si>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</si>
  <si>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</si>
  <si>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</si>
  <si>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</si>
  <si>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</si>
  <si>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</si>
  <si>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</si>
  <si>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</si>
  <si>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Electricity</t>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</si>
  <si>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</si>
  <si>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</si>
  <si>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</si>
  <si>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</si>
  <si>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</si>
  <si>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</si>
  <si>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</si>
  <si>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</si>
  <si>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</si>
  <si>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</si>
  <si>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</si>
  <si>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</si>
  <si>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</si>
  <si>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</si>
  <si>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</si>
  <si>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</si>
  <si>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</si>
  <si>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</si>
  <si>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t>Reference Number:</t>
    <phoneticPr fontId="2"/>
  </si>
  <si>
    <r>
      <t>tCO</t>
    </r>
    <r>
      <rPr>
        <vertAlign val="subscript"/>
        <sz val="11"/>
        <color indexed="8"/>
        <rFont val="Arial"/>
        <family val="2"/>
      </rPr>
      <t>2</t>
    </r>
    <r>
      <rPr>
        <sz val="11"/>
        <color indexed="8"/>
        <rFont val="Arial"/>
        <family val="2"/>
      </rPr>
      <t>eq/p</t>
    </r>
  </si>
  <si>
    <r>
      <t>tCO</t>
    </r>
    <r>
      <rPr>
        <vertAlign val="subscript"/>
        <sz val="11"/>
        <color indexed="8"/>
        <rFont val="Arial"/>
        <family val="2"/>
      </rPr>
      <t>2</t>
    </r>
    <r>
      <rPr>
        <sz val="11"/>
        <color indexed="8"/>
        <rFont val="Arial"/>
        <family val="2"/>
      </rPr>
      <t>eq/MWh</t>
    </r>
  </si>
  <si>
    <t>พารามิเตอร์</t>
  </si>
  <si>
    <t>ความหมาย</t>
  </si>
  <si>
    <t>หน่วย</t>
  </si>
  <si>
    <t>ค่า</t>
  </si>
  <si>
    <r>
      <t>ER</t>
    </r>
    <r>
      <rPr>
        <b/>
        <vertAlign val="subscript"/>
        <sz val="16"/>
        <color indexed="12"/>
        <rFont val="BrowalliaUPC"/>
        <family val="2"/>
      </rPr>
      <t>y</t>
    </r>
  </si>
  <si>
    <t xml:space="preserve">การลดการปล่อยก๊าซเรือนกระจกในปี y  </t>
  </si>
  <si>
    <r>
      <t>tCO</t>
    </r>
    <r>
      <rPr>
        <b/>
        <vertAlign val="subscript"/>
        <sz val="16"/>
        <color indexed="60"/>
        <rFont val="BrowalliaUPC"/>
        <family val="2"/>
      </rPr>
      <t>2</t>
    </r>
    <r>
      <rPr>
        <b/>
        <sz val="16"/>
        <color indexed="60"/>
        <rFont val="BrowalliaUPC"/>
        <family val="2"/>
      </rPr>
      <t>e/year</t>
    </r>
  </si>
  <si>
    <r>
      <t>BE</t>
    </r>
    <r>
      <rPr>
        <vertAlign val="subscript"/>
        <sz val="16"/>
        <color indexed="12"/>
        <rFont val="BrowalliaUPC"/>
        <family val="2"/>
      </rPr>
      <t>y</t>
    </r>
  </si>
  <si>
    <t xml:space="preserve">การปล่อยก๊าซเรือนกระจกจากกรณีฐานในปี y </t>
  </si>
  <si>
    <r>
      <t>tCO</t>
    </r>
    <r>
      <rPr>
        <vertAlign val="subscript"/>
        <sz val="16"/>
        <color indexed="60"/>
        <rFont val="BrowalliaUPC"/>
        <family val="2"/>
      </rPr>
      <t>2</t>
    </r>
    <r>
      <rPr>
        <sz val="16"/>
        <color indexed="60"/>
        <rFont val="BrowalliaUPC"/>
        <family val="2"/>
      </rPr>
      <t>e/year</t>
    </r>
  </si>
  <si>
    <r>
      <t>PE</t>
    </r>
    <r>
      <rPr>
        <vertAlign val="subscript"/>
        <sz val="16"/>
        <color indexed="12"/>
        <rFont val="BrowalliaUPC"/>
        <family val="2"/>
      </rPr>
      <t>y</t>
    </r>
  </si>
  <si>
    <t xml:space="preserve">การปล่อยก๊าซเรือนกระจกจากการดำเนินโครงการในปี y </t>
  </si>
  <si>
    <r>
      <t>LE</t>
    </r>
    <r>
      <rPr>
        <vertAlign val="subscript"/>
        <sz val="16"/>
        <color indexed="12"/>
        <rFont val="BrowalliaUPC"/>
        <family val="2"/>
      </rPr>
      <t>y</t>
    </r>
  </si>
  <si>
    <t xml:space="preserve">การปล่อยก๊าซเรือนกระจกนอกขอบเขตโครงการในปี y  </t>
  </si>
  <si>
    <t>(2)</t>
  </si>
  <si>
    <r>
      <t>tCO</t>
    </r>
    <r>
      <rPr>
        <vertAlign val="subscript"/>
        <sz val="11"/>
        <color indexed="8"/>
        <rFont val="Arial"/>
        <family val="2"/>
      </rPr>
      <t>2</t>
    </r>
    <r>
      <rPr>
        <sz val="11"/>
        <color indexed="8"/>
        <rFont val="Arial"/>
        <family val="2"/>
      </rPr>
      <t>eq</t>
    </r>
  </si>
  <si>
    <t>Report on greenhouse gas emissions (Emission Factor) from electricity generation/consumption for projects and activities of greenhouse gas reduction published by TGO.</t>
  </si>
  <si>
    <r>
      <t xml:space="preserve">Table 1: Parameters to be monitored </t>
    </r>
    <r>
      <rPr>
        <b/>
        <i/>
        <sz val="11"/>
        <color indexed="8"/>
        <rFont val="Arial"/>
        <family val="2"/>
      </rPr>
      <t>ex post</t>
    </r>
    <r>
      <rPr>
        <b/>
        <sz val="11"/>
        <color indexed="8"/>
        <rFont val="Arial"/>
        <family val="2"/>
      </rPr>
      <t xml:space="preserve"> (Baseline Emissions)</t>
    </r>
  </si>
  <si>
    <t>(3)</t>
  </si>
  <si>
    <t>Option A</t>
  </si>
  <si>
    <t>Based on public data which is measured by entities other than the project participants (Data used: publicly recognized data such as statistical data and specifications)</t>
  </si>
  <si>
    <r>
      <t>EF</t>
    </r>
    <r>
      <rPr>
        <vertAlign val="subscript"/>
        <sz val="11"/>
        <rFont val="Arial"/>
        <family val="2"/>
      </rPr>
      <t>Elec</t>
    </r>
  </si>
  <si>
    <r>
      <rPr>
        <b/>
        <u/>
        <sz val="11"/>
        <rFont val="Arial"/>
        <family val="2"/>
      </rPr>
      <t>For the preparation of project design documents</t>
    </r>
    <r>
      <rPr>
        <sz val="11"/>
        <rFont val="Arial"/>
        <family val="2"/>
      </rPr>
      <t xml:space="preserve">
Use the latest EFElec,y published by TGO
</t>
    </r>
    <r>
      <rPr>
        <b/>
        <u/>
        <sz val="11"/>
        <rFont val="Arial"/>
        <family val="2"/>
      </rPr>
      <t>For carbon credit issuance</t>
    </r>
    <r>
      <rPr>
        <sz val="11"/>
        <rFont val="Arial"/>
        <family val="2"/>
      </rPr>
      <t xml:space="preserve">
Use the EFElec,y values announced by TGO according to the year of the carbon credit issuance. However, in the case that the year of the carbon credit issuance does not have EFElec,y values published by TGO, use the latest EFElec,y values published by TGO in that year instead.</t>
    </r>
  </si>
  <si>
    <t xml:space="preserve">Emission factor for electricity generation/consumption  during the period (in year y ) </t>
  </si>
  <si>
    <t>LEy</t>
  </si>
  <si>
    <t>j</t>
  </si>
  <si>
    <t>source</t>
  </si>
  <si>
    <r>
      <t>BE</t>
    </r>
    <r>
      <rPr>
        <vertAlign val="subscript"/>
        <sz val="16"/>
        <color theme="1"/>
        <rFont val="Browallia New"/>
        <family val="2"/>
      </rPr>
      <t>y</t>
    </r>
  </si>
  <si>
    <r>
      <t>PE</t>
    </r>
    <r>
      <rPr>
        <vertAlign val="subscript"/>
        <sz val="11"/>
        <color rgb="FF000000"/>
        <rFont val="Arial"/>
        <family val="2"/>
      </rPr>
      <t>y</t>
    </r>
  </si>
  <si>
    <t>(4)</t>
  </si>
  <si>
    <t>(5)</t>
  </si>
  <si>
    <t>(6)</t>
  </si>
  <si>
    <r>
      <t>tCO</t>
    </r>
    <r>
      <rPr>
        <b/>
        <vertAlign val="subscript"/>
        <sz val="11"/>
        <color rgb="FFFFFFFF"/>
        <rFont val="Arial"/>
        <family val="2"/>
      </rPr>
      <t>2</t>
    </r>
    <r>
      <rPr>
        <b/>
        <sz val="11"/>
        <color indexed="9"/>
        <rFont val="Arial"/>
        <family val="2"/>
      </rPr>
      <t>eq/MWh</t>
    </r>
  </si>
  <si>
    <t>kWh/year</t>
  </si>
  <si>
    <t>Continuous monitoring and monthly recording at least</t>
  </si>
  <si>
    <t>Option B,C</t>
  </si>
  <si>
    <t>Reference Number:</t>
  </si>
  <si>
    <r>
      <t>m</t>
    </r>
    <r>
      <rPr>
        <vertAlign val="superscript"/>
        <sz val="11"/>
        <color rgb="FF000000"/>
        <rFont val="Arial"/>
        <family val="2"/>
      </rPr>
      <t>3</t>
    </r>
    <r>
      <rPr>
        <sz val="11"/>
        <color indexed="8"/>
        <rFont val="Arial"/>
        <family val="2"/>
      </rPr>
      <t>/year</t>
    </r>
  </si>
  <si>
    <r>
      <t>tCO</t>
    </r>
    <r>
      <rPr>
        <vertAlign val="subscript"/>
        <sz val="11"/>
        <color indexed="8"/>
        <rFont val="Arial"/>
        <family val="2"/>
      </rPr>
      <t>2</t>
    </r>
    <r>
      <rPr>
        <sz val="11"/>
        <color indexed="8"/>
        <rFont val="Arial"/>
        <family val="2"/>
      </rPr>
      <t>eq/year</t>
    </r>
  </si>
  <si>
    <t>from T-VER-P-TOOL-02-01</t>
  </si>
  <si>
    <r>
      <t>EC</t>
    </r>
    <r>
      <rPr>
        <vertAlign val="subscript"/>
        <sz val="11"/>
        <color rgb="FF000000"/>
        <rFont val="Arial"/>
        <family val="2"/>
      </rPr>
      <t>PJ,j,y</t>
    </r>
  </si>
  <si>
    <r>
      <t>EF</t>
    </r>
    <r>
      <rPr>
        <vertAlign val="subscript"/>
        <sz val="11"/>
        <color indexed="8"/>
        <rFont val="Arial"/>
        <family val="2"/>
      </rPr>
      <t>Elec</t>
    </r>
  </si>
  <si>
    <t xml:space="preserve">Average technical transmission and distribution losses for providing electricity to source j  during the period (in year y ) </t>
  </si>
  <si>
    <t>%</t>
  </si>
  <si>
    <r>
      <t>TDL</t>
    </r>
    <r>
      <rPr>
        <vertAlign val="subscript"/>
        <sz val="16"/>
        <color theme="1"/>
        <rFont val="Browallia New"/>
        <family val="2"/>
      </rPr>
      <t>j,y</t>
    </r>
  </si>
  <si>
    <t xml:space="preserve">Electricity consumption in the process of capturing and separating CO2 from gas in year y </t>
  </si>
  <si>
    <r>
      <t>GWP</t>
    </r>
    <r>
      <rPr>
        <vertAlign val="subscript"/>
        <sz val="11"/>
        <color rgb="FF000000"/>
        <rFont val="Arial"/>
        <family val="2"/>
      </rPr>
      <t>CH4</t>
    </r>
  </si>
  <si>
    <t xml:space="preserve">Methane Warming Potential </t>
  </si>
  <si>
    <t>Option C</t>
  </si>
  <si>
    <r>
      <t>EC</t>
    </r>
    <r>
      <rPr>
        <vertAlign val="subscript"/>
        <sz val="11"/>
        <rFont val="Arial"/>
        <family val="2"/>
      </rPr>
      <t>CP,PJ,y</t>
    </r>
  </si>
  <si>
    <t>Measuring instruments or reporting of electricity purchases.</t>
  </si>
  <si>
    <t>Measure the amount of electricity used in the relevant process using a measuring instrument such as a kWh meter, etc., or record it from a monthly electricity purchase document such as a receipt, etc
.</t>
  </si>
  <si>
    <t>TDLj,y</t>
  </si>
  <si>
    <t>Option  A Or Option B</t>
  </si>
  <si>
    <t>Option 1 Measurement Report In the case of information on the amount of electricity released from the producer and the amount of electricity received by the consumer
Option 2 uses a Default Value of 0.03 (3%).</t>
  </si>
  <si>
    <t>1) If using Option 1, the project developer will have to monitor the value every year throughout the monitoring of greenhouse gas emissions reductions.
2) If using Option 2, the project developer must use this value throughout the monitoring of greenhouse gas emissions reductions.</t>
  </si>
  <si>
    <t>Defined once in the first year of the credit period.</t>
  </si>
  <si>
    <t>(7)</t>
  </si>
  <si>
    <t>(8)</t>
  </si>
  <si>
    <t>(9)</t>
  </si>
  <si>
    <t>(10)</t>
  </si>
  <si>
    <r>
      <t>GWP</t>
    </r>
    <r>
      <rPr>
        <vertAlign val="subscript"/>
        <sz val="11"/>
        <rFont val="Arial"/>
        <family val="2"/>
      </rPr>
      <t>CH4</t>
    </r>
  </si>
  <si>
    <t>Using data from the Climate Change Assessment Report.  The IPCC Assessment Report prepared by the Intergovernmental Panel on Climate Change (IPCC) published by the OECD.</t>
  </si>
  <si>
    <r>
      <rPr>
        <b/>
        <u/>
        <sz val="11"/>
        <rFont val="Arial"/>
        <family val="2"/>
      </rPr>
      <t>For the preparation of project proposal documents.</t>
    </r>
    <r>
      <rPr>
        <sz val="11"/>
        <rFont val="Arial"/>
        <family val="2"/>
      </rPr>
      <t xml:space="preserve">
Use  the latest GWPCH4  value as announced by the OA.
</t>
    </r>
    <r>
      <rPr>
        <b/>
        <u/>
        <sz val="11"/>
        <rFont val="Arial"/>
        <family val="2"/>
      </rPr>
      <t>For follow-up on greenhouse gas emission reduction.</t>
    </r>
    <r>
      <rPr>
        <sz val="11"/>
        <rFont val="Arial"/>
        <family val="2"/>
      </rPr>
      <t xml:space="preserve">
The GWPCH4 value is used according to the OA for estimating the amount of greenhouse gases according to the credit period. (Crediting period) that seeks to certify the amount of greenhouse gases.</t>
    </r>
  </si>
  <si>
    <r>
      <t>EC</t>
    </r>
    <r>
      <rPr>
        <b/>
        <vertAlign val="subscript"/>
        <sz val="11"/>
        <color theme="0"/>
        <rFont val="Arial"/>
        <family val="2"/>
      </rPr>
      <t>CP,PJ,y</t>
    </r>
  </si>
  <si>
    <r>
      <t>Electricity consumption in the process of capturing and separating CO</t>
    </r>
    <r>
      <rPr>
        <vertAlign val="subscript"/>
        <sz val="11"/>
        <rFont val="Arial"/>
        <family val="2"/>
      </rPr>
      <t>2</t>
    </r>
    <r>
      <rPr>
        <sz val="11"/>
        <rFont val="Arial"/>
        <family val="2"/>
      </rPr>
      <t xml:space="preserve"> from gas in year y </t>
    </r>
  </si>
  <si>
    <r>
      <t>TDL</t>
    </r>
    <r>
      <rPr>
        <b/>
        <vertAlign val="subscript"/>
        <sz val="11"/>
        <color theme="0"/>
        <rFont val="Arial"/>
        <family val="2"/>
      </rPr>
      <t>j,y</t>
    </r>
  </si>
  <si>
    <r>
      <t>EF</t>
    </r>
    <r>
      <rPr>
        <b/>
        <vertAlign val="subscript"/>
        <sz val="11"/>
        <color theme="0"/>
        <rFont val="Arial"/>
        <family val="2"/>
      </rPr>
      <t>Elec</t>
    </r>
  </si>
  <si>
    <r>
      <t>tCO</t>
    </r>
    <r>
      <rPr>
        <vertAlign val="subscript"/>
        <sz val="11"/>
        <rFont val="Arial"/>
        <family val="2"/>
      </rPr>
      <t>2</t>
    </r>
    <r>
      <rPr>
        <sz val="11"/>
        <rFont val="Arial"/>
        <family val="2"/>
      </rPr>
      <t>/tCH</t>
    </r>
    <r>
      <rPr>
        <vertAlign val="subscript"/>
        <sz val="11"/>
        <rFont val="Arial"/>
        <family val="2"/>
      </rPr>
      <t>4</t>
    </r>
  </si>
  <si>
    <r>
      <t>GWP</t>
    </r>
    <r>
      <rPr>
        <b/>
        <vertAlign val="subscript"/>
        <sz val="11"/>
        <color theme="0"/>
        <rFont val="Arial"/>
        <family val="2"/>
      </rPr>
      <t>CH4</t>
    </r>
  </si>
  <si>
    <r>
      <t>tCO</t>
    </r>
    <r>
      <rPr>
        <b/>
        <vertAlign val="subscript"/>
        <sz val="11"/>
        <color rgb="FFFFFFFF"/>
        <rFont val="Arial"/>
        <family val="2"/>
      </rPr>
      <t>2</t>
    </r>
    <r>
      <rPr>
        <b/>
        <sz val="11"/>
        <color indexed="9"/>
        <rFont val="Arial"/>
        <family val="2"/>
      </rPr>
      <t>/tCH</t>
    </r>
    <r>
      <rPr>
        <b/>
        <vertAlign val="subscript"/>
        <sz val="11"/>
        <color rgb="FFFFFFFF"/>
        <rFont val="Arial"/>
        <family val="2"/>
      </rPr>
      <t>4</t>
    </r>
  </si>
  <si>
    <r>
      <t xml:space="preserve">Table 2: Parameters to be monitored </t>
    </r>
    <r>
      <rPr>
        <b/>
        <i/>
        <sz val="11"/>
        <color indexed="8"/>
        <rFont val="Arial"/>
        <family val="2"/>
      </rPr>
      <t>ex post</t>
    </r>
    <r>
      <rPr>
        <b/>
        <sz val="11"/>
        <color indexed="8"/>
        <rFont val="Arial"/>
        <family val="2"/>
      </rPr>
      <t xml:space="preserve"> (Project Emissions)</t>
    </r>
  </si>
  <si>
    <t>Gas</t>
  </si>
  <si>
    <t>2. Calculations for reference emissions</t>
  </si>
  <si>
    <t>3. Calculations of the project emissions</t>
  </si>
  <si>
    <t>4. Calculations of the Leakage emissions</t>
  </si>
  <si>
    <t xml:space="preserve">Baseline emissions from electricity or fuel consumption in year y </t>
  </si>
  <si>
    <r>
      <t>BE</t>
    </r>
    <r>
      <rPr>
        <vertAlign val="subscript"/>
        <sz val="11"/>
        <color rgb="FF000000"/>
        <rFont val="Arial"/>
        <family val="2"/>
      </rPr>
      <t>power,y</t>
    </r>
  </si>
  <si>
    <t>Electricity/Fuel</t>
  </si>
  <si>
    <t>Baseline emissions from anaerobic wastewater treatment process with methane capture and flaring with an open system in year y</t>
  </si>
  <si>
    <t>Waste water</t>
  </si>
  <si>
    <r>
      <t>BE</t>
    </r>
    <r>
      <rPr>
        <vertAlign val="subscript"/>
        <sz val="16"/>
        <color theme="1"/>
        <rFont val="Browallia New"/>
        <family val="2"/>
      </rPr>
      <t>ww,treatment,y</t>
    </r>
  </si>
  <si>
    <t>Baseline emissions of the sludge treatment systems affected by the project activity in year y</t>
  </si>
  <si>
    <t>Sludge</t>
  </si>
  <si>
    <r>
      <t>BE</t>
    </r>
    <r>
      <rPr>
        <vertAlign val="subscript"/>
        <sz val="16"/>
        <color theme="1"/>
        <rFont val="Browallia New"/>
        <family val="2"/>
      </rPr>
      <t>ww,discharge,y</t>
    </r>
  </si>
  <si>
    <t>Baseline methane emissions from degradable organic carbon in treated wastewater discharged into sea/river/lake in year y</t>
  </si>
  <si>
    <r>
      <t>BE</t>
    </r>
    <r>
      <rPr>
        <vertAlign val="subscript"/>
        <sz val="16"/>
        <color theme="1"/>
        <rFont val="Browallia New"/>
        <family val="2"/>
      </rPr>
      <t>S,final,y</t>
    </r>
  </si>
  <si>
    <t>Baseline methane emissions from anaerobic decay of the final sludge produced in year y</t>
  </si>
  <si>
    <t>2.1 Baseline emissions from electricity or fossil fuel consumption</t>
  </si>
  <si>
    <t xml:space="preserve">Baseline emissions from electricity or fossil fuel consumption in year y </t>
  </si>
  <si>
    <t>Baseline emissions from electricity consumption in year y</t>
  </si>
  <si>
    <t>Baseline emissions from fossil fuel consumption in year y</t>
  </si>
  <si>
    <t>Electricity</t>
  </si>
  <si>
    <t>Fossil Fuel</t>
  </si>
  <si>
    <r>
      <t>BE</t>
    </r>
    <r>
      <rPr>
        <vertAlign val="subscript"/>
        <sz val="11"/>
        <color rgb="FF000000"/>
        <rFont val="Arial"/>
        <family val="2"/>
      </rPr>
      <t>EC,y</t>
    </r>
  </si>
  <si>
    <r>
      <t>BE</t>
    </r>
    <r>
      <rPr>
        <vertAlign val="subscript"/>
        <sz val="11"/>
        <color rgb="FF000000"/>
        <rFont val="Arial"/>
        <family val="2"/>
      </rPr>
      <t>FF,y</t>
    </r>
  </si>
  <si>
    <t>2.1.1 Baseline emissions from electricity consumption</t>
  </si>
  <si>
    <t>Quantity of electricity consumed by the baseline electricity consumption source j in year y</t>
  </si>
  <si>
    <t>MWh/year</t>
  </si>
  <si>
    <t>Sources of electricity consumption in the project</t>
  </si>
  <si>
    <t>from T-VER-TOOL-02-01</t>
  </si>
  <si>
    <t>2.1.2 Baseline emissions from fossil fuel consumption</t>
  </si>
  <si>
    <t xml:space="preserve">2.2  Baseline emissions from wastewater treatment process </t>
  </si>
  <si>
    <t xml:space="preserve">Baseline emissions from wastewater treatment process in year y </t>
  </si>
  <si>
    <r>
      <t>BE</t>
    </r>
    <r>
      <rPr>
        <vertAlign val="subscript"/>
        <sz val="11"/>
        <color rgb="FF000000"/>
        <rFont val="Arial"/>
        <family val="2"/>
      </rPr>
      <t>ww,treatment,y</t>
    </r>
  </si>
  <si>
    <r>
      <t>Q</t>
    </r>
    <r>
      <rPr>
        <vertAlign val="subscript"/>
        <sz val="11"/>
        <color rgb="FF000000"/>
        <rFont val="Arial"/>
        <family val="2"/>
      </rPr>
      <t>ww,i,y</t>
    </r>
  </si>
  <si>
    <t xml:space="preserve">Volume of wastewater treated in baseline wastewater treatment system i in year y </t>
  </si>
  <si>
    <t xml:space="preserve">In the case of calculating values in PDD (ERex-ante), the estimated or designed wastewater volume from the anaerobic wastewater treatment process can be used. The reduction in greenhouse gas emissions from the actual measurement (ERex-post) must depend on the measurement of the amount of treated wastewater. </t>
  </si>
  <si>
    <r>
      <t>COD</t>
    </r>
    <r>
      <rPr>
        <vertAlign val="subscript"/>
        <sz val="11"/>
        <color rgb="FF000000"/>
        <rFont val="Arial"/>
        <family val="2"/>
      </rPr>
      <t>inflow,i,y</t>
    </r>
  </si>
  <si>
    <t>Chemical oxygen demand of the wastewater inflow to the baseline treatment system i in year y</t>
  </si>
  <si>
    <r>
      <t>tCOD/m</t>
    </r>
    <r>
      <rPr>
        <vertAlign val="superscript"/>
        <sz val="11"/>
        <color rgb="FF000000"/>
        <rFont val="Arial"/>
        <family val="2"/>
      </rPr>
      <t>3</t>
    </r>
  </si>
  <si>
    <t>The mean may be sampled with a confidence/accuracy level of 90/10.</t>
  </si>
  <si>
    <r>
      <t>η</t>
    </r>
    <r>
      <rPr>
        <vertAlign val="subscript"/>
        <sz val="11"/>
        <color rgb="FF000000"/>
        <rFont val="Arial"/>
        <family val="2"/>
      </rPr>
      <t>IPS,y</t>
    </r>
  </si>
  <si>
    <t>COD removal efficiency of the baseline treatment system i</t>
  </si>
  <si>
    <t>Methane correction factor for baseline wastewater treatment systems i</t>
  </si>
  <si>
    <r>
      <t>MCF</t>
    </r>
    <r>
      <rPr>
        <vertAlign val="subscript"/>
        <sz val="11"/>
        <color rgb="FF000000"/>
        <rFont val="Arial"/>
        <family val="2"/>
      </rPr>
      <t>ww,treatment,BL,i</t>
    </r>
  </si>
  <si>
    <t>Methane producing capacity of the wastewater</t>
  </si>
  <si>
    <r>
      <t>kgCH</t>
    </r>
    <r>
      <rPr>
        <vertAlign val="subscript"/>
        <sz val="11"/>
        <color rgb="FF000000"/>
        <rFont val="Arial"/>
        <family val="2"/>
      </rPr>
      <t>4</t>
    </r>
    <r>
      <rPr>
        <sz val="11"/>
        <color indexed="8"/>
        <rFont val="Arial"/>
        <family val="2"/>
      </rPr>
      <t>/kgCOD</t>
    </r>
    <r>
      <rPr>
        <vertAlign val="subscript"/>
        <sz val="11"/>
        <color rgb="FF000000"/>
        <rFont val="Arial"/>
        <family val="2"/>
      </rPr>
      <t>removal</t>
    </r>
    <r>
      <rPr>
        <sz val="11"/>
        <color indexed="8"/>
        <rFont val="Arial"/>
        <family val="2"/>
      </rPr>
      <t>)</t>
    </r>
  </si>
  <si>
    <r>
      <t>B</t>
    </r>
    <r>
      <rPr>
        <vertAlign val="subscript"/>
        <sz val="11"/>
        <color rgb="FF000000"/>
        <rFont val="Arial"/>
        <family val="2"/>
      </rPr>
      <t>o,ww</t>
    </r>
  </si>
  <si>
    <t xml:space="preserve">Model correction factor to account for model uncertainties </t>
  </si>
  <si>
    <t>Global Warming Potential for methane</t>
  </si>
  <si>
    <r>
      <t>tCO</t>
    </r>
    <r>
      <rPr>
        <vertAlign val="subscript"/>
        <sz val="11"/>
        <color rgb="FF000000"/>
        <rFont val="Arial"/>
        <family val="2"/>
      </rPr>
      <t>2</t>
    </r>
    <r>
      <rPr>
        <sz val="11"/>
        <color indexed="8"/>
        <rFont val="Arial"/>
        <family val="2"/>
      </rPr>
      <t>e/tCH</t>
    </r>
    <r>
      <rPr>
        <vertAlign val="subscript"/>
        <sz val="11"/>
        <color rgb="FF000000"/>
        <rFont val="Arial"/>
        <family val="2"/>
      </rPr>
      <t>4</t>
    </r>
  </si>
  <si>
    <t>Type of wastewater treatment system in baseline</t>
  </si>
  <si>
    <t>i</t>
  </si>
  <si>
    <t xml:space="preserve">2.3 Baseline emissions of the sludge treatment systems </t>
  </si>
  <si>
    <t xml:space="preserve">2.3.1 In case of sludge removal by sludge treatment process </t>
  </si>
  <si>
    <t xml:space="preserve">Baseline emissions of the sludge treatment systems in year y </t>
  </si>
  <si>
    <r>
      <t>BE</t>
    </r>
    <r>
      <rPr>
        <vertAlign val="subscript"/>
        <sz val="11"/>
        <color rgb="FF000000"/>
        <rFont val="Arial"/>
        <family val="2"/>
      </rPr>
      <t>s,treatment,y</t>
    </r>
  </si>
  <si>
    <r>
      <t>S</t>
    </r>
    <r>
      <rPr>
        <vertAlign val="subscript"/>
        <sz val="11"/>
        <color rgb="FF000000"/>
        <rFont val="Arial"/>
        <family val="2"/>
      </rPr>
      <t>j,BL,y</t>
    </r>
  </si>
  <si>
    <t>Amount of dry matter in the sludge that would have been treated by the sludge treatment system j in the baseline scenario (t)</t>
  </si>
  <si>
    <t>In the case of calculating values in PDD (ERex-ante), the estimated or designed sludge content from the anaerobic sludge treatment process can be used. Must be based on the measurement of the treated wastewater.</t>
  </si>
  <si>
    <t>Index for baseline sludge treatment system</t>
  </si>
  <si>
    <t>Degradable organic content of the untreated sludge generated in the year y (fraction, dry basis)</t>
  </si>
  <si>
    <r>
      <t>DOC</t>
    </r>
    <r>
      <rPr>
        <vertAlign val="subscript"/>
        <sz val="11"/>
        <color rgb="FF000000"/>
        <rFont val="Arial"/>
        <family val="2"/>
      </rPr>
      <t>s</t>
    </r>
  </si>
  <si>
    <r>
      <t>UF</t>
    </r>
    <r>
      <rPr>
        <vertAlign val="subscript"/>
        <sz val="11"/>
        <color rgb="FF000000"/>
        <rFont val="Arial"/>
        <family val="2"/>
      </rPr>
      <t>BL</t>
    </r>
  </si>
  <si>
    <t xml:space="preserve">Fraction of DOC dissimilated to biogas </t>
  </si>
  <si>
    <r>
      <t>DOC</t>
    </r>
    <r>
      <rPr>
        <vertAlign val="subscript"/>
        <sz val="11"/>
        <color rgb="FF000000"/>
        <rFont val="Arial"/>
        <family val="2"/>
      </rPr>
      <t>F</t>
    </r>
  </si>
  <si>
    <t>F</t>
  </si>
  <si>
    <r>
      <t>Fraction of CH</t>
    </r>
    <r>
      <rPr>
        <vertAlign val="subscript"/>
        <sz val="11"/>
        <color rgb="FF000000"/>
        <rFont val="Arial"/>
        <family val="2"/>
      </rPr>
      <t>4</t>
    </r>
    <r>
      <rPr>
        <sz val="11"/>
        <color indexed="8"/>
        <rFont val="Arial"/>
        <family val="2"/>
      </rPr>
      <t xml:space="preserve"> in biogas </t>
    </r>
  </si>
  <si>
    <t>2.3.2 In case of sludge removal by composting process</t>
  </si>
  <si>
    <t>Amount of dry matter in the sludge that would have been treated by the sludge treatment system j in the baseline (t).</t>
  </si>
  <si>
    <t>Emission factor for composting organic waste</t>
  </si>
  <si>
    <r>
      <t>EF</t>
    </r>
    <r>
      <rPr>
        <vertAlign val="subscript"/>
        <sz val="11"/>
        <color rgb="FF000000"/>
        <rFont val="Arial"/>
        <family val="2"/>
      </rPr>
      <t>composting</t>
    </r>
  </si>
  <si>
    <r>
      <t>Si</t>
    </r>
    <r>
      <rPr>
        <vertAlign val="subscript"/>
        <sz val="11"/>
        <color rgb="FF000000"/>
        <rFont val="Arial"/>
        <family val="2"/>
      </rPr>
      <t>,PJ,y</t>
    </r>
  </si>
  <si>
    <t>Amount of dry matter in the sludge treated by the sludge treatment 
system i in year y in the project activity (t)</t>
  </si>
  <si>
    <t>Sludge generation ratio of the wastewater treatment plant in the 
baseline (tonne of dry matter in sludge/t COD removed)</t>
  </si>
  <si>
    <r>
      <t>SGR</t>
    </r>
    <r>
      <rPr>
        <vertAlign val="subscript"/>
        <sz val="11"/>
        <color rgb="FF000000"/>
        <rFont val="Arial"/>
        <family val="2"/>
      </rPr>
      <t>BL</t>
    </r>
  </si>
  <si>
    <t>Sludge generation ratio of the wastewater treatment plant in the project activity (tonne of dry matter in sludge/t COD removed). Calculated using the monitored values of COD removal (i.e. CODinflow,i - CODoutflow,i) and sludge generation in the project activity</t>
  </si>
  <si>
    <r>
      <t>SGR</t>
    </r>
    <r>
      <rPr>
        <vertAlign val="subscript"/>
        <sz val="11"/>
        <color rgb="FF000000"/>
        <rFont val="Arial"/>
        <family val="2"/>
      </rPr>
      <t>PJ</t>
    </r>
  </si>
  <si>
    <t>2.4 Baseline methane emissions from degradable organic carbon in treated wastewater 	discharged into sea/river/lake</t>
  </si>
  <si>
    <t xml:space="preserve">Baseline methane emissions from degradable organic carbon in treated wastewater 	discharged into sea/river/lake in year y </t>
  </si>
  <si>
    <r>
      <t>BE</t>
    </r>
    <r>
      <rPr>
        <vertAlign val="subscript"/>
        <sz val="11"/>
        <color rgb="FF000000"/>
        <rFont val="Arial"/>
        <family val="2"/>
      </rPr>
      <t>ww,discharge,y</t>
    </r>
  </si>
  <si>
    <t>t</t>
  </si>
  <si>
    <t xml:space="preserve">Volume of treated wastewater discharged in year y </t>
  </si>
  <si>
    <t xml:space="preserve">Chemical oxygen demand of the treated wastewater discharged into sea, river or lake in the baseline in the year y </t>
  </si>
  <si>
    <t xml:space="preserve">If the baseline is the discharge of wastewater into the water source without treatment Therefore, the COD value of untreated wastewater is used. </t>
  </si>
  <si>
    <r>
      <t>COD</t>
    </r>
    <r>
      <rPr>
        <vertAlign val="subscript"/>
        <sz val="11"/>
        <color rgb="FF000000"/>
        <rFont val="Arial"/>
        <family val="2"/>
      </rPr>
      <t>ww,discharge,BL,y</t>
    </r>
  </si>
  <si>
    <r>
      <t>MCF</t>
    </r>
    <r>
      <rPr>
        <vertAlign val="subscript"/>
        <sz val="11"/>
        <color rgb="FF000000"/>
        <rFont val="Arial"/>
        <family val="2"/>
      </rPr>
      <t>ww,BL,discharge</t>
    </r>
  </si>
  <si>
    <t>Methane correction factor based on discharge pathway in the 
baseline</t>
  </si>
  <si>
    <t>2.5 Baseline methane emissions from anaerobic decay of the final sludge produced</t>
  </si>
  <si>
    <t xml:space="preserve">Baseline methane emissions from anaerobic decay of the final sludge producedin year y </t>
  </si>
  <si>
    <r>
      <t>BE</t>
    </r>
    <r>
      <rPr>
        <vertAlign val="subscript"/>
        <sz val="11"/>
        <color rgb="FF000000"/>
        <rFont val="Arial"/>
        <family val="2"/>
      </rPr>
      <t>S,final,y</t>
    </r>
  </si>
  <si>
    <t>Amount of dry matter in the final sludge generated by the baseline wastewater treatment systems in the year y</t>
  </si>
  <si>
    <t>If the baseline wastewater treatment system is different from the project system, it will be estimated using the monitored amount of dry matter in the final sludge generated by the project activity (Sfinal,PJ,y) corrected for the sludge generation ratios of the project and baseline systems as per equation (6) above</t>
  </si>
  <si>
    <r>
      <t>S</t>
    </r>
    <r>
      <rPr>
        <vertAlign val="subscript"/>
        <sz val="11"/>
        <color rgb="FF000000"/>
        <rFont val="Arial"/>
        <family val="2"/>
      </rPr>
      <t>final,BL,y</t>
    </r>
  </si>
  <si>
    <t>Methane correction factor of the disposal site that receives the final sludge in the baseline</t>
  </si>
  <si>
    <r>
      <t>MCF</t>
    </r>
    <r>
      <rPr>
        <vertAlign val="subscript"/>
        <sz val="11"/>
        <color rgb="FF000000"/>
        <rFont val="Arial"/>
        <family val="2"/>
      </rPr>
      <t>s,BL,final</t>
    </r>
  </si>
  <si>
    <r>
      <t>PE</t>
    </r>
    <r>
      <rPr>
        <vertAlign val="subscript"/>
        <sz val="11"/>
        <color rgb="FF000000"/>
        <rFont val="Arial"/>
        <family val="2"/>
      </rPr>
      <t>power,y</t>
    </r>
  </si>
  <si>
    <t>Project emissions from electricity and fossil fuel consumption in year y</t>
  </si>
  <si>
    <t>Project emissions from wastewater treatment systems affected by the project activity, and not equipped with biogas recovery in year y</t>
  </si>
  <si>
    <r>
      <t>PE</t>
    </r>
    <r>
      <rPr>
        <vertAlign val="subscript"/>
        <sz val="11"/>
        <color rgb="FF000000"/>
        <rFont val="Arial"/>
        <family val="2"/>
      </rPr>
      <t>ww,treatment,y</t>
    </r>
  </si>
  <si>
    <r>
      <t>PE</t>
    </r>
    <r>
      <rPr>
        <vertAlign val="subscript"/>
        <sz val="16"/>
        <color theme="1"/>
        <rFont val="Browallia New"/>
        <family val="2"/>
      </rPr>
      <t>s,treatment,y</t>
    </r>
  </si>
  <si>
    <t>Project emissions from sludge treatment systems affected by the project activity, and not equipped with biogas recovery in year y</t>
  </si>
  <si>
    <r>
      <t>PE</t>
    </r>
    <r>
      <rPr>
        <vertAlign val="subscript"/>
        <sz val="11"/>
        <color rgb="FF000000"/>
        <rFont val="Arial"/>
        <family val="2"/>
      </rPr>
      <t>ww,discharge,y</t>
    </r>
  </si>
  <si>
    <t>Project emissions on account of inefficiency of the project activity wastewater treatment systems and presence of degradable organic carbon in treated wastewater in year y</t>
  </si>
  <si>
    <r>
      <t>PE</t>
    </r>
    <r>
      <rPr>
        <vertAlign val="subscript"/>
        <sz val="11"/>
        <color rgb="FF000000"/>
        <rFont val="Arial"/>
        <family val="2"/>
      </rPr>
      <t>S,final,y</t>
    </r>
  </si>
  <si>
    <t>Project emissions from the decay of the final sludge generated by the project activity treatment systems in year y</t>
  </si>
  <si>
    <r>
      <t>PE</t>
    </r>
    <r>
      <rPr>
        <vertAlign val="subscript"/>
        <sz val="11"/>
        <color rgb="FF000000"/>
        <rFont val="Arial"/>
        <family val="2"/>
      </rPr>
      <t>fugitive,y</t>
    </r>
  </si>
  <si>
    <t xml:space="preserve">Project emissions from methane release in capture systems in year y </t>
  </si>
  <si>
    <r>
      <t>PE</t>
    </r>
    <r>
      <rPr>
        <vertAlign val="subscript"/>
        <sz val="16"/>
        <color theme="1"/>
        <rFont val="Browallia New"/>
        <family val="2"/>
      </rPr>
      <t>biomass,y</t>
    </r>
  </si>
  <si>
    <t>Project emissions from biomass stored under anaerobic conditions which would not have occurred in the baseline situation in year y</t>
  </si>
  <si>
    <r>
      <t>PE</t>
    </r>
    <r>
      <rPr>
        <vertAlign val="subscript"/>
        <sz val="16"/>
        <color theme="1"/>
        <rFont val="Browallia New"/>
        <family val="2"/>
      </rPr>
      <t>flare,y</t>
    </r>
  </si>
  <si>
    <t>Project emissions due to incomplete flaring in year y</t>
  </si>
  <si>
    <t>3.1 Project emissions from electricity and fossil fuel consumption</t>
  </si>
  <si>
    <t xml:space="preserve">Project emissions from electricity or fossil fuel consumption in year y </t>
  </si>
  <si>
    <r>
      <t>PE</t>
    </r>
    <r>
      <rPr>
        <vertAlign val="subscript"/>
        <sz val="11"/>
        <color rgb="FF000000"/>
        <rFont val="Arial"/>
        <family val="2"/>
      </rPr>
      <t>EC,y</t>
    </r>
  </si>
  <si>
    <t xml:space="preserve">Project emissions from electricity consumption in year y </t>
  </si>
  <si>
    <t>Project emissions from fossil fuel consumption in year y</t>
  </si>
  <si>
    <r>
      <t>PE</t>
    </r>
    <r>
      <rPr>
        <vertAlign val="subscript"/>
        <sz val="11"/>
        <color rgb="FF000000"/>
        <rFont val="Arial"/>
        <family val="2"/>
      </rPr>
      <t>FF,y</t>
    </r>
  </si>
  <si>
    <t>3.1.1 Project emissions from electricity consumption</t>
  </si>
  <si>
    <t>Project emissions from electricity consumption in year y</t>
  </si>
  <si>
    <t>3.1.2 Project emissions from fossil fuel consumption</t>
  </si>
  <si>
    <t>3.2  Project emissions from wastewater treatment systems affected by the project activity, and not equipped with biogas recovery</t>
  </si>
  <si>
    <t>Methane emissions from wastewater treatment systems affected by the project activity, and not equipped with biogas recovery in year y</t>
  </si>
  <si>
    <r>
      <t>Q</t>
    </r>
    <r>
      <rPr>
        <vertAlign val="subscript"/>
        <sz val="11"/>
        <color rgb="FF000000"/>
        <rFont val="Arial"/>
        <family val="2"/>
      </rPr>
      <t>ww,k,y</t>
    </r>
  </si>
  <si>
    <t>Volume of wastewater treated in project wastewater treatment system k in year y</t>
  </si>
  <si>
    <t>Chemical oxygen demand of the wastewater inflow to the project treatment system k in year y</t>
  </si>
  <si>
    <r>
      <t>COD</t>
    </r>
    <r>
      <rPr>
        <vertAlign val="subscript"/>
        <sz val="11"/>
        <color rgb="FF000000"/>
        <rFont val="Arial"/>
        <family val="2"/>
      </rPr>
      <t>inflow,k,y</t>
    </r>
  </si>
  <si>
    <r>
      <t>η</t>
    </r>
    <r>
      <rPr>
        <vertAlign val="subscript"/>
        <sz val="11"/>
        <color rgb="FF000000"/>
        <rFont val="Arial"/>
        <family val="2"/>
      </rPr>
      <t>PJ,k,y</t>
    </r>
  </si>
  <si>
    <t>COD removal efficiency of the project treatment system k</t>
  </si>
  <si>
    <r>
      <t>MCF</t>
    </r>
    <r>
      <rPr>
        <vertAlign val="subscript"/>
        <sz val="16"/>
        <color theme="1"/>
        <rFont val="Browallia New"/>
        <family val="2"/>
      </rPr>
      <t>ww,treatment,PJ,k</t>
    </r>
  </si>
  <si>
    <t>Methane correction factor for baseline wastewater treatment systems k</t>
  </si>
  <si>
    <t>Types of wastewater treatment processes from project activity</t>
  </si>
  <si>
    <t>k</t>
  </si>
  <si>
    <t>3.3 Project emissions from sludge treatment systems affected by the project activity, and not equipped with biogas recovery</t>
  </si>
  <si>
    <t xml:space="preserve">Methane emissions from sludge treatment systems affected by the project activity, and not equipped with biogas recovery in year y </t>
  </si>
  <si>
    <r>
      <t>PE</t>
    </r>
    <r>
      <rPr>
        <vertAlign val="subscript"/>
        <sz val="11"/>
        <color rgb="FF000000"/>
        <rFont val="Arial"/>
        <family val="2"/>
      </rPr>
      <t>s,treatment,y</t>
    </r>
  </si>
  <si>
    <r>
      <t>S</t>
    </r>
    <r>
      <rPr>
        <vertAlign val="subscript"/>
        <sz val="11"/>
        <color rgb="FF000000"/>
        <rFont val="Arial"/>
        <family val="2"/>
      </rPr>
      <t>i,PJ,y</t>
    </r>
  </si>
  <si>
    <t>Amount of dry matter in the sludge treated by the sludge treatment system i in the project activity in year y</t>
  </si>
  <si>
    <r>
      <t>MCF</t>
    </r>
    <r>
      <rPr>
        <vertAlign val="subscript"/>
        <sz val="11"/>
        <color rgb="FF000000"/>
        <rFont val="Arial"/>
        <family val="2"/>
      </rPr>
      <t>s,treatment,i</t>
    </r>
  </si>
  <si>
    <t>Methane correction factor for the project sludge treatment system i</t>
  </si>
  <si>
    <r>
      <t>UF</t>
    </r>
    <r>
      <rPr>
        <vertAlign val="subscript"/>
        <sz val="11"/>
        <color rgb="FF000000"/>
        <rFont val="Arial"/>
        <family val="2"/>
      </rPr>
      <t>PJ</t>
    </r>
  </si>
  <si>
    <t>3.4 Project emissions on account of inefficiency of the project activity wastewater treatment systems and presence of degradable organic carbon in treated wastewater.</t>
  </si>
  <si>
    <t xml:space="preserve">Project emissions on account of inefficiency of the project activity wastewater treatment systems and presence of degradable organic carbon in treated wastewater. in year y </t>
  </si>
  <si>
    <t>Amount of wastewater released from the wastewater treatment process in year y</t>
  </si>
  <si>
    <r>
      <t>m</t>
    </r>
    <r>
      <rPr>
        <vertAlign val="superscript"/>
        <sz val="11"/>
        <color rgb="FF000000"/>
        <rFont val="Arial"/>
        <family val="2"/>
      </rPr>
      <t>3</t>
    </r>
  </si>
  <si>
    <t xml:space="preserve">Methane producing capacity of the wastewater </t>
  </si>
  <si>
    <r>
      <t>COD</t>
    </r>
    <r>
      <rPr>
        <vertAlign val="subscript"/>
        <sz val="11"/>
        <color rgb="FF000000"/>
        <rFont val="Arial"/>
        <family val="2"/>
      </rPr>
      <t>ww,discharge,PJ,y</t>
    </r>
  </si>
  <si>
    <t>Chemical oxygen demand of the treated wastewater discharged into the sea, river or lake in the project activity in year y</t>
  </si>
  <si>
    <r>
      <t>t/m</t>
    </r>
    <r>
      <rPr>
        <vertAlign val="superscript"/>
        <sz val="11"/>
        <color rgb="FF000000"/>
        <rFont val="Arial"/>
        <family val="2"/>
      </rPr>
      <t>3</t>
    </r>
  </si>
  <si>
    <r>
      <t>MCF</t>
    </r>
    <r>
      <rPr>
        <vertAlign val="subscript"/>
        <sz val="11"/>
        <color rgb="FF000000"/>
        <rFont val="Arial"/>
        <family val="2"/>
      </rPr>
      <t>ww,PJ,discharge</t>
    </r>
  </si>
  <si>
    <t>Methane correction factor based on the discharge in the project activity</t>
  </si>
  <si>
    <t>3.5 Methane emissions from the decay of the final sludge generated by the project activity treatment systems</t>
  </si>
  <si>
    <t xml:space="preserve">Methane emissions from the decay of the final sludge generated by the project activity treatment systems in year y </t>
  </si>
  <si>
    <r>
      <t>S</t>
    </r>
    <r>
      <rPr>
        <vertAlign val="subscript"/>
        <sz val="11"/>
        <color rgb="FF000000"/>
        <rFont val="Arial"/>
        <family val="2"/>
      </rPr>
      <t>final,PJ,y</t>
    </r>
  </si>
  <si>
    <t>Amount of dry matter in final sludge generated by the project wastewater treatment systems in the year y</t>
  </si>
  <si>
    <r>
      <t xml:space="preserve">
MCF</t>
    </r>
    <r>
      <rPr>
        <vertAlign val="subscript"/>
        <sz val="11"/>
        <color rgb="FF000000"/>
        <rFont val="Arial"/>
        <family val="2"/>
      </rPr>
      <t>s,PJ,final</t>
    </r>
  </si>
  <si>
    <t>Methane correction factor of the disposal site that receives the final sludge in the project activity</t>
  </si>
  <si>
    <t>3.6 Project emissions from methane release in capture systems</t>
  </si>
  <si>
    <t>3.6.1 Based on the methane emission potential of wastewater and/or sludge:</t>
  </si>
  <si>
    <r>
      <t>PE</t>
    </r>
    <r>
      <rPr>
        <vertAlign val="subscript"/>
        <sz val="11"/>
        <color rgb="FF000000"/>
        <rFont val="Arial"/>
        <family val="2"/>
      </rPr>
      <t>fugitive,ww,y</t>
    </r>
  </si>
  <si>
    <t>Fugitive emissions through capture inefficiencies in the anaerobic wastewater treatment systems in the year y</t>
  </si>
  <si>
    <r>
      <t>PE</t>
    </r>
    <r>
      <rPr>
        <vertAlign val="subscript"/>
        <sz val="11"/>
        <color rgb="FF000000"/>
        <rFont val="Arial"/>
        <family val="2"/>
      </rPr>
      <t>fugitive,s,y</t>
    </r>
  </si>
  <si>
    <t>Fugitive emissions through capture inefficiencies in the anaerobic sludge treatment systems in the year y</t>
  </si>
  <si>
    <r>
      <t>CFE</t>
    </r>
    <r>
      <rPr>
        <vertAlign val="subscript"/>
        <sz val="11"/>
        <color rgb="FF000000"/>
        <rFont val="Arial"/>
        <family val="2"/>
      </rPr>
      <t>ww</t>
    </r>
  </si>
  <si>
    <t>Capture efficiency of the biogas recovery equipment in the wastewater treatment systems</t>
  </si>
  <si>
    <t xml:space="preserve">Methane emission potential of wastewater treatment systems equipped with biogas recovery system in year y </t>
  </si>
  <si>
    <r>
      <t>MEP</t>
    </r>
    <r>
      <rPr>
        <vertAlign val="subscript"/>
        <sz val="11"/>
        <color rgb="FF000000"/>
        <rFont val="Arial"/>
        <family val="2"/>
      </rPr>
      <t>ww,treatment,y</t>
    </r>
  </si>
  <si>
    <r>
      <t>COD</t>
    </r>
    <r>
      <rPr>
        <vertAlign val="subscript"/>
        <sz val="11"/>
        <color rgb="FF000000"/>
        <rFont val="Arial"/>
        <family val="2"/>
      </rPr>
      <t>removed,PJ,k,y</t>
    </r>
  </si>
  <si>
    <t>The chemical oxygen demand removed10 by the treatment system k of the project activity equipped with biogas recovery in the year y</t>
  </si>
  <si>
    <r>
      <t xml:space="preserve"> t/m</t>
    </r>
    <r>
      <rPr>
        <vertAlign val="superscript"/>
        <sz val="11"/>
        <color rgb="FF000000"/>
        <rFont val="Arial"/>
        <family val="2"/>
      </rPr>
      <t>3</t>
    </r>
  </si>
  <si>
    <r>
      <t>MCF</t>
    </r>
    <r>
      <rPr>
        <vertAlign val="subscript"/>
        <sz val="11"/>
        <color rgb="FF000000"/>
        <rFont val="Arial"/>
        <family val="2"/>
      </rPr>
      <t>ww,treatment,PJ,k</t>
    </r>
  </si>
  <si>
    <r>
      <t>CFE</t>
    </r>
    <r>
      <rPr>
        <vertAlign val="subscript"/>
        <sz val="11"/>
        <color rgb="FF000000"/>
        <rFont val="Arial"/>
        <family val="2"/>
      </rPr>
      <t>s</t>
    </r>
  </si>
  <si>
    <t>Capture efficiency of the biogas recovery equipment in the sludge treatment systems</t>
  </si>
  <si>
    <t>Methane emission potential of the sludge treatment systems equipped with a biogas recovery system in year y</t>
  </si>
  <si>
    <r>
      <t>MEP</t>
    </r>
    <r>
      <rPr>
        <vertAlign val="subscript"/>
        <sz val="11"/>
        <color rgb="FF000000"/>
        <rFont val="Arial"/>
        <family val="2"/>
      </rPr>
      <t>s,treatment,y</t>
    </r>
  </si>
  <si>
    <t xml:space="preserve">Amount of sludge treated in the project sludge treatment system i equipped with a biogas recovery system (on a dry basis) in year y </t>
  </si>
  <si>
    <r>
      <t>S</t>
    </r>
    <r>
      <rPr>
        <vertAlign val="subscript"/>
        <sz val="11"/>
        <color rgb="FF000000"/>
        <rFont val="Arial"/>
        <family val="2"/>
      </rPr>
      <t>I,PJ,y</t>
    </r>
  </si>
  <si>
    <r>
      <t xml:space="preserve">
MCF</t>
    </r>
    <r>
      <rPr>
        <vertAlign val="subscript"/>
        <sz val="11"/>
        <color rgb="FF000000"/>
        <rFont val="Arial"/>
        <family val="2"/>
      </rPr>
      <t>s,treatment,PJ,i</t>
    </r>
  </si>
  <si>
    <t xml:space="preserve">Methane correction factor for the sludge treatment system i equipped with biogas recovery equipment </t>
  </si>
  <si>
    <t>Optionally, a default value of 0.05 m? biogas leaked/m? biogas produced may be used as an alternative to calculations per equation (17) to (21).</t>
  </si>
  <si>
    <t xml:space="preserve">from TVER-TOOL-02-03 </t>
  </si>
  <si>
    <t>3.7 Project emissions from biomass stored under anaerobic conditions</t>
  </si>
  <si>
    <t xml:space="preserve">3.8 Project emissions due to incomplete flaring  </t>
  </si>
  <si>
    <t xml:space="preserve">from TVER-TOOL-02-04 </t>
  </si>
  <si>
    <r>
      <t>ER</t>
    </r>
    <r>
      <rPr>
        <vertAlign val="subscript"/>
        <sz val="11"/>
        <color rgb="FF000000"/>
        <rFont val="Arial"/>
        <family val="2"/>
      </rPr>
      <t>y,ex ante</t>
    </r>
  </si>
  <si>
    <t xml:space="preserve">Emission reductions calculated based on the PDD in year y </t>
  </si>
  <si>
    <r>
      <t>BE</t>
    </r>
    <r>
      <rPr>
        <vertAlign val="subscript"/>
        <sz val="11"/>
        <color rgb="FF000000"/>
        <rFont val="Arial"/>
        <family val="2"/>
      </rPr>
      <t>y,ex ante</t>
    </r>
  </si>
  <si>
    <t xml:space="preserve">Baseline emissions calculated based on the PDD in year y </t>
  </si>
  <si>
    <t xml:space="preserve">Project emissions calculated based on the PDD in year y </t>
  </si>
  <si>
    <r>
      <t>PE</t>
    </r>
    <r>
      <rPr>
        <vertAlign val="subscript"/>
        <sz val="11"/>
        <color rgb="FF000000"/>
        <rFont val="Arial"/>
        <family val="2"/>
      </rPr>
      <t>y,ex ante</t>
    </r>
  </si>
  <si>
    <t xml:space="preserve">Leakage emissions calculated based on the PDD in year y </t>
  </si>
  <si>
    <r>
      <t>LE</t>
    </r>
    <r>
      <rPr>
        <vertAlign val="subscript"/>
        <sz val="11"/>
        <color rgb="FF000000"/>
        <rFont val="Arial"/>
        <family val="2"/>
      </rPr>
      <t>y,ex ante</t>
    </r>
  </si>
  <si>
    <t>Emission reductions achieved by the project activity based on 
monitored values for year y</t>
  </si>
  <si>
    <r>
      <t>ER</t>
    </r>
    <r>
      <rPr>
        <vertAlign val="subscript"/>
        <sz val="11"/>
        <color rgb="FF000000"/>
        <rFont val="Arial"/>
        <family val="2"/>
      </rPr>
      <t>y,ex post</t>
    </r>
  </si>
  <si>
    <t xml:space="preserve">Baseline emissions by using ex post monitored values </t>
  </si>
  <si>
    <r>
      <t>BE</t>
    </r>
    <r>
      <rPr>
        <vertAlign val="subscript"/>
        <sz val="11"/>
        <color rgb="FF000000"/>
        <rFont val="Arial"/>
        <family val="2"/>
      </rPr>
      <t>y,ex post</t>
    </r>
  </si>
  <si>
    <t xml:space="preserve">Project emissions by using ex post monitored values </t>
  </si>
  <si>
    <r>
      <t>PE</t>
    </r>
    <r>
      <rPr>
        <vertAlign val="subscript"/>
        <sz val="11"/>
        <color rgb="FF000000"/>
        <rFont val="Arial"/>
        <family val="2"/>
      </rPr>
      <t>y,ex post</t>
    </r>
  </si>
  <si>
    <t>Methane captured and destroyed/gainfully used by the project 
activity in the year y</t>
  </si>
  <si>
    <r>
      <t>MD</t>
    </r>
    <r>
      <rPr>
        <vertAlign val="subscript"/>
        <sz val="11"/>
        <color rgb="FF000000"/>
        <rFont val="Arial"/>
        <family val="2"/>
      </rPr>
      <t>y</t>
    </r>
  </si>
  <si>
    <t xml:space="preserve">Leakage emissions by using ex post monitored values </t>
  </si>
  <si>
    <r>
      <t>LE</t>
    </r>
    <r>
      <rPr>
        <vertAlign val="subscript"/>
        <sz val="11"/>
        <color rgb="FF000000"/>
        <rFont val="Arial"/>
        <family val="2"/>
      </rPr>
      <t>y,ex post</t>
    </r>
  </si>
  <si>
    <r>
      <t>BG</t>
    </r>
    <r>
      <rPr>
        <vertAlign val="subscript"/>
        <sz val="11"/>
        <color rgb="FF000000"/>
        <rFont val="Arial"/>
        <family val="2"/>
      </rPr>
      <t>burnt,y</t>
    </r>
  </si>
  <si>
    <t>Biogas flared/combusted in year y</t>
  </si>
  <si>
    <r>
      <t xml:space="preserve"> m</t>
    </r>
    <r>
      <rPr>
        <vertAlign val="superscript"/>
        <sz val="11"/>
        <color rgb="FF000000"/>
        <rFont val="Arial"/>
        <family val="2"/>
      </rPr>
      <t>3</t>
    </r>
  </si>
  <si>
    <t>Methane content of the biogas in the year y (volume fraction)</t>
  </si>
  <si>
    <t xml:space="preserve">Density of methane at the temperature and pressure of the biogas in the year y </t>
  </si>
  <si>
    <r>
      <t>D</t>
    </r>
    <r>
      <rPr>
        <vertAlign val="subscript"/>
        <sz val="16"/>
        <color theme="1"/>
        <rFont val="Browallia New"/>
        <family val="2"/>
      </rPr>
      <t>CH4</t>
    </r>
  </si>
  <si>
    <t>FE</t>
  </si>
  <si>
    <t xml:space="preserve">Flare efficiency in year y (fraction) </t>
  </si>
  <si>
    <r>
      <t>ER</t>
    </r>
    <r>
      <rPr>
        <vertAlign val="subscript"/>
        <sz val="11"/>
        <color rgb="FF000000"/>
        <rFont val="Arial"/>
        <family val="2"/>
      </rPr>
      <t>y,</t>
    </r>
  </si>
  <si>
    <t>Emission reductions in year y</t>
  </si>
  <si>
    <r>
      <t>Q</t>
    </r>
    <r>
      <rPr>
        <vertAlign val="subscript"/>
        <sz val="11"/>
        <rFont val="Arial"/>
        <family val="2"/>
      </rPr>
      <t>ww,i,y</t>
    </r>
  </si>
  <si>
    <t>m³/month</t>
  </si>
  <si>
    <t>Measurements are undertaken using flow meters</t>
  </si>
  <si>
    <t>-</t>
  </si>
  <si>
    <t>Monitored continuously (at least hourly measurements)</t>
  </si>
  <si>
    <r>
      <t>Q</t>
    </r>
    <r>
      <rPr>
        <vertAlign val="subscript"/>
        <sz val="11"/>
        <rFont val="Arial"/>
        <family val="2"/>
      </rPr>
      <t>ww,k,y</t>
    </r>
  </si>
  <si>
    <r>
      <t>COD</t>
    </r>
    <r>
      <rPr>
        <vertAlign val="subscript"/>
        <sz val="11"/>
        <rFont val="Arial"/>
        <family val="2"/>
      </rPr>
      <t>inflow,i,y</t>
    </r>
  </si>
  <si>
    <r>
      <t>tCOD/m</t>
    </r>
    <r>
      <rPr>
        <vertAlign val="superscript"/>
        <sz val="11"/>
        <rFont val="Arial"/>
        <family val="2"/>
      </rPr>
      <t>3</t>
    </r>
  </si>
  <si>
    <t>Analysis report</t>
  </si>
  <si>
    <t>The analysis was carried out in accordance with the latest Standard Method continuously throughout the measurement period. by reporting detailed data on a monthly basis</t>
  </si>
  <si>
    <r>
      <t>CODi</t>
    </r>
    <r>
      <rPr>
        <vertAlign val="subscript"/>
        <sz val="11"/>
        <rFont val="Arial"/>
        <family val="2"/>
      </rPr>
      <t>nflow,k,y</t>
    </r>
  </si>
  <si>
    <t>Chemical oxygen demand of the wastewater inflow to the baseline treatment system k in year y</t>
  </si>
  <si>
    <r>
      <t>COD</t>
    </r>
    <r>
      <rPr>
        <vertAlign val="subscript"/>
        <sz val="11"/>
        <rFont val="Arial"/>
        <family val="2"/>
      </rPr>
      <t>ww,discharge,BL,y</t>
    </r>
  </si>
  <si>
    <r>
      <t>COD</t>
    </r>
    <r>
      <rPr>
        <vertAlign val="subscript"/>
        <sz val="11"/>
        <rFont val="Arial"/>
        <family val="2"/>
      </rPr>
      <t>ww,discharge,PJ,y</t>
    </r>
  </si>
  <si>
    <r>
      <t>COD</t>
    </r>
    <r>
      <rPr>
        <vertAlign val="subscript"/>
        <sz val="11"/>
        <rFont val="Arial"/>
        <family val="2"/>
      </rPr>
      <t>removed,PJ,k,y</t>
    </r>
  </si>
  <si>
    <r>
      <t xml:space="preserve"> t/m</t>
    </r>
    <r>
      <rPr>
        <vertAlign val="superscript"/>
        <sz val="11"/>
        <rFont val="Arial"/>
        <family val="2"/>
      </rPr>
      <t>3</t>
    </r>
  </si>
  <si>
    <r>
      <t>S</t>
    </r>
    <r>
      <rPr>
        <vertAlign val="subscript"/>
        <sz val="11"/>
        <rFont val="Arial"/>
        <family val="2"/>
      </rPr>
      <t>I,PJ,y</t>
    </r>
  </si>
  <si>
    <t>Measure the total quantity of sludge on a wet basis. The volume (m3) and density or direct weighing may be used to determine the sludge amount (wet basis). Representative samples are taken to determine the moisture content to calculate the total sludge amount on dry basis. If the methane emissions from anaerobic decay of the final sludge are to be neglected because the sludge is controlled combusted, disposed of in a landfill with methane recovery, or used for soil application, then the end-use of the final sludge will be monitored during the crediting period. If the baseline emissions include the anaerobic decay of final sludge generated by the baseline treatment systems in a landfill without methane recovery, the baseline disposal site shall be clearly defined, and verified by the Validation and Verification Body (VVB)</t>
  </si>
  <si>
    <r>
      <t>S</t>
    </r>
    <r>
      <rPr>
        <vertAlign val="subscript"/>
        <sz val="11"/>
        <rFont val="Arial"/>
        <family val="2"/>
      </rPr>
      <t>final,PJ,y</t>
    </r>
  </si>
  <si>
    <r>
      <t>S</t>
    </r>
    <r>
      <rPr>
        <vertAlign val="subscript"/>
        <sz val="11"/>
        <rFont val="Arial"/>
        <family val="2"/>
      </rPr>
      <t xml:space="preserve">final,BL,y </t>
    </r>
  </si>
  <si>
    <r>
      <t>BG</t>
    </r>
    <r>
      <rPr>
        <vertAlign val="subscript"/>
        <sz val="11"/>
        <rFont val="Arial"/>
        <family val="2"/>
      </rPr>
      <t>burnt,y</t>
    </r>
  </si>
  <si>
    <r>
      <t xml:space="preserve"> m</t>
    </r>
    <r>
      <rPr>
        <vertAlign val="superscript"/>
        <sz val="11"/>
        <rFont val="Arial"/>
        <family val="2"/>
      </rPr>
      <t>3</t>
    </r>
  </si>
  <si>
    <t>In all cases, the amount of biogas recovered, fueled, flared or otherwise utilized (e.g. injected into a natural gas distribution grid or distributed via a dedicated piped network) shall be monitored ex-post, using continuous flow meters. If the biogas streams flared and fueled (or utilized) are monitored separately, the two fractions can be added together to determine the total biogas recovered, without the need to monitor the recovered biogas before the separation. The methane content measurement shall be carried out close to a location in the system where a biogas flow measurement takes place</t>
  </si>
  <si>
    <r>
      <t>W</t>
    </r>
    <r>
      <rPr>
        <vertAlign val="subscript"/>
        <sz val="16"/>
        <color theme="1"/>
        <rFont val="Browallia New"/>
        <family val="2"/>
      </rPr>
      <t>CH4,y</t>
    </r>
  </si>
  <si>
    <r>
      <t>W</t>
    </r>
    <r>
      <rPr>
        <vertAlign val="subscript"/>
        <sz val="11"/>
        <rFont val="Arial"/>
        <family val="2"/>
      </rPr>
      <t>CH4,y</t>
    </r>
  </si>
  <si>
    <t>The fraction of methane in the gas should be measured with a continuous analyzer or, alternatively, with periodical measurements at a 90/10 confidence/precision level. It shall be measured using equipment that can directly measure methane content in the biogas. The estimation of methane content of biogas based on measurement of other constituents of biogas such as CO2 is not permitted. The methane content measurement shall be carried out close to a location in the system where a biogas flow measurement takes place</t>
  </si>
  <si>
    <t>T</t>
  </si>
  <si>
    <r>
      <rPr>
        <vertAlign val="superscript"/>
        <sz val="11"/>
        <rFont val="Arial"/>
        <family val="2"/>
      </rPr>
      <t>0</t>
    </r>
    <r>
      <rPr>
        <sz val="11"/>
        <rFont val="Arial"/>
        <family val="2"/>
      </rPr>
      <t>C</t>
    </r>
  </si>
  <si>
    <t>Temperature of the biogas</t>
  </si>
  <si>
    <t>The temperature of the gas is required to determine the density of the methane combusted. If the biogas flow meter employed measures flow, pressure and temperature and displays or outputs the normalized flow of biogas, then there is no need for separate monitoring of pressure and temperature of the biogas. The methane content measurement shall be carried out close to a location in the system where a biogas flow measurement takes place</t>
  </si>
  <si>
    <t>Shall be measured at the same time when methane content in biogas (WCH4,y) is measured.</t>
  </si>
  <si>
    <t>Pressure of the biogas</t>
  </si>
  <si>
    <t>P</t>
  </si>
  <si>
    <r>
      <t>N/m</t>
    </r>
    <r>
      <rPr>
        <vertAlign val="superscript"/>
        <sz val="11"/>
        <rFont val="Arial"/>
        <family val="2"/>
      </rPr>
      <t>2</t>
    </r>
    <r>
      <rPr>
        <sz val="11"/>
        <rFont val="Arial"/>
        <family val="2"/>
      </rPr>
      <t xml:space="preserve"> or Pa</t>
    </r>
  </si>
  <si>
    <t>The pressure of the gas is required to determine the density of the methane combusted. If the biogas flow meter employed measures flow, pressure and temperature and displays or outputs the normalized flow of biogas, then there is no need for separate monitoring of pressure and temperature of the biogas. system where a biogas flow measurement takes place</t>
  </si>
  <si>
    <r>
      <rPr>
        <sz val="11"/>
        <rFont val="Tahoma"/>
        <family val="2"/>
      </rPr>
      <t>η</t>
    </r>
    <r>
      <rPr>
        <vertAlign val="subscript"/>
        <sz val="11"/>
        <rFont val="Arial"/>
        <family val="2"/>
      </rPr>
      <t>COD,BL,i</t>
    </r>
  </si>
  <si>
    <t>Measured based on inflow COD and outflow COD in system i</t>
  </si>
  <si>
    <r>
      <rPr>
        <sz val="11"/>
        <rFont val="Tahoma"/>
        <family val="2"/>
      </rPr>
      <t>η</t>
    </r>
    <r>
      <rPr>
        <vertAlign val="subscript"/>
        <sz val="11"/>
        <rFont val="Arial"/>
        <family val="2"/>
      </rPr>
      <t>PJ,k,y</t>
    </r>
  </si>
  <si>
    <t>Chemical oxygen demand removal efficiency of the project wastewater treatment system k in year y</t>
  </si>
  <si>
    <t>Measured based on inflow COD and outflow COD in system k</t>
  </si>
  <si>
    <t>Emission factor for composting organic waste (default 0.1)</t>
  </si>
  <si>
    <r>
      <t>t CH</t>
    </r>
    <r>
      <rPr>
        <vertAlign val="subscript"/>
        <sz val="11"/>
        <rFont val="Arial"/>
        <family val="2"/>
      </rPr>
      <t>4</t>
    </r>
    <r>
      <rPr>
        <sz val="11"/>
        <rFont val="Arial"/>
        <family val="2"/>
      </rPr>
      <t>/ t sludge treated on a dry weight basis</t>
    </r>
  </si>
  <si>
    <t>Table 4.1, chapter 4, Volume 5, 2006 IPCC Guidelines for National Greenhouse Gas Inventories</t>
  </si>
  <si>
    <r>
      <t>SGR</t>
    </r>
    <r>
      <rPr>
        <vertAlign val="subscript"/>
        <sz val="11"/>
        <rFont val="Arial"/>
        <family val="2"/>
      </rPr>
      <t>PJ</t>
    </r>
  </si>
  <si>
    <t>tonne of dry matter in sludge/t COD removed</t>
  </si>
  <si>
    <t>Sludge generation ratio of the wastewater treatment plant in the project activity</t>
  </si>
  <si>
    <r>
      <t>Calculated using the monitored values of COD removal 
(i.e. COD</t>
    </r>
    <r>
      <rPr>
        <vertAlign val="subscript"/>
        <sz val="11"/>
        <rFont val="Arial"/>
        <family val="2"/>
      </rPr>
      <t>inflow</t>
    </r>
    <r>
      <rPr>
        <sz val="11"/>
        <rFont val="Arial"/>
        <family val="2"/>
      </rPr>
      <t>,i - COD</t>
    </r>
    <r>
      <rPr>
        <vertAlign val="subscript"/>
        <sz val="11"/>
        <rFont val="Arial"/>
        <family val="2"/>
      </rPr>
      <t>outflow,i</t>
    </r>
    <r>
      <rPr>
        <sz val="11"/>
        <rFont val="Arial"/>
        <family val="2"/>
      </rPr>
      <t xml:space="preserve">) and sludge generation in the project activity </t>
    </r>
  </si>
  <si>
    <r>
      <t>SGR</t>
    </r>
    <r>
      <rPr>
        <vertAlign val="subscript"/>
        <sz val="11"/>
        <rFont val="Arial"/>
        <family val="2"/>
      </rPr>
      <t>BL</t>
    </r>
  </si>
  <si>
    <t xml:space="preserve">Sludge generation ratio of the wastewater treatment plant in the baseline scenario </t>
  </si>
  <si>
    <t>Calculated from the amount of sludge produced from the wastewater treatment system and the average COD removed.</t>
  </si>
  <si>
    <r>
      <t>D</t>
    </r>
    <r>
      <rPr>
        <vertAlign val="subscript"/>
        <sz val="11"/>
        <rFont val="Arial"/>
        <family val="2"/>
      </rPr>
      <t>CH4</t>
    </r>
  </si>
  <si>
    <r>
      <t>t/m</t>
    </r>
    <r>
      <rPr>
        <vertAlign val="superscript"/>
        <sz val="11"/>
        <rFont val="Arial"/>
        <family val="2"/>
      </rPr>
      <t>3</t>
    </r>
  </si>
  <si>
    <t>Methane density at the temperature and pressure of biogas in year y</t>
  </si>
  <si>
    <t>Calculated from the methane content Biogas temperature and pressure</t>
  </si>
  <si>
    <t>Table 3: Parameters to be monitored  (Emission Reductions)</t>
  </si>
  <si>
    <r>
      <t xml:space="preserve">Table 4: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</si>
  <si>
    <r>
      <t>Q</t>
    </r>
    <r>
      <rPr>
        <b/>
        <vertAlign val="subscript"/>
        <sz val="11"/>
        <color theme="0"/>
        <rFont val="Arial"/>
        <family val="2"/>
      </rPr>
      <t>ww,i,y</t>
    </r>
  </si>
  <si>
    <r>
      <t>Q</t>
    </r>
    <r>
      <rPr>
        <b/>
        <vertAlign val="subscript"/>
        <sz val="11"/>
        <color theme="0"/>
        <rFont val="Arial"/>
        <family val="2"/>
      </rPr>
      <t>ww,k,y</t>
    </r>
  </si>
  <si>
    <r>
      <t>COD</t>
    </r>
    <r>
      <rPr>
        <b/>
        <vertAlign val="subscript"/>
        <sz val="11"/>
        <color theme="0"/>
        <rFont val="Arial"/>
        <family val="2"/>
      </rPr>
      <t>inflow,i,y</t>
    </r>
  </si>
  <si>
    <r>
      <t>tCOD/m</t>
    </r>
    <r>
      <rPr>
        <b/>
        <vertAlign val="superscript"/>
        <sz val="11"/>
        <color rgb="FFFFFFFF"/>
        <rFont val="Arial"/>
        <family val="2"/>
      </rPr>
      <t>3</t>
    </r>
  </si>
  <si>
    <r>
      <t>COD</t>
    </r>
    <r>
      <rPr>
        <b/>
        <vertAlign val="subscript"/>
        <sz val="11"/>
        <color theme="0"/>
        <rFont val="Arial"/>
        <family val="2"/>
      </rPr>
      <t>inflow,k,y</t>
    </r>
  </si>
  <si>
    <r>
      <t>COD</t>
    </r>
    <r>
      <rPr>
        <b/>
        <vertAlign val="subscript"/>
        <sz val="11"/>
        <color theme="0"/>
        <rFont val="Arial"/>
        <family val="2"/>
      </rPr>
      <t>ww,discharge,BL,y</t>
    </r>
  </si>
  <si>
    <r>
      <t>tCO</t>
    </r>
    <r>
      <rPr>
        <vertAlign val="subscript"/>
        <sz val="11"/>
        <rFont val="Arial"/>
        <family val="2"/>
      </rPr>
      <t>2</t>
    </r>
    <r>
      <rPr>
        <sz val="11"/>
        <rFont val="Arial"/>
        <family val="2"/>
      </rPr>
      <t>eq/MWh</t>
    </r>
  </si>
  <si>
    <r>
      <t>COD</t>
    </r>
    <r>
      <rPr>
        <b/>
        <vertAlign val="subscript"/>
        <sz val="11"/>
        <color theme="0"/>
        <rFont val="Arial"/>
        <family val="2"/>
      </rPr>
      <t>ww,discharge,PJ,y</t>
    </r>
  </si>
  <si>
    <r>
      <t>t/m</t>
    </r>
    <r>
      <rPr>
        <b/>
        <vertAlign val="superscript"/>
        <sz val="11"/>
        <color rgb="FFFFFFFF"/>
        <rFont val="Arial"/>
        <family val="2"/>
      </rPr>
      <t>3</t>
    </r>
  </si>
  <si>
    <r>
      <t>COD</t>
    </r>
    <r>
      <rPr>
        <b/>
        <vertAlign val="subscript"/>
        <sz val="11"/>
        <color theme="0"/>
        <rFont val="Arial"/>
        <family val="2"/>
      </rPr>
      <t>removed,PJ,k,y</t>
    </r>
  </si>
  <si>
    <r>
      <t>S</t>
    </r>
    <r>
      <rPr>
        <b/>
        <vertAlign val="subscript"/>
        <sz val="11"/>
        <color theme="0"/>
        <rFont val="Arial"/>
        <family val="2"/>
      </rPr>
      <t>I,PJ,y</t>
    </r>
  </si>
  <si>
    <r>
      <t>S</t>
    </r>
    <r>
      <rPr>
        <b/>
        <vertAlign val="subscript"/>
        <sz val="11"/>
        <color theme="0"/>
        <rFont val="Arial"/>
        <family val="2"/>
      </rPr>
      <t>final,PJ,y</t>
    </r>
  </si>
  <si>
    <r>
      <t>S</t>
    </r>
    <r>
      <rPr>
        <b/>
        <vertAlign val="subscript"/>
        <sz val="11"/>
        <color theme="0"/>
        <rFont val="Arial"/>
        <family val="2"/>
      </rPr>
      <t xml:space="preserve">final,BL,y </t>
    </r>
  </si>
  <si>
    <r>
      <t>BG</t>
    </r>
    <r>
      <rPr>
        <b/>
        <vertAlign val="subscript"/>
        <sz val="11"/>
        <color theme="0"/>
        <rFont val="Arial"/>
        <family val="2"/>
      </rPr>
      <t>burnt,y</t>
    </r>
  </si>
  <si>
    <r>
      <t xml:space="preserve"> m</t>
    </r>
    <r>
      <rPr>
        <b/>
        <vertAlign val="superscript"/>
        <sz val="11"/>
        <color rgb="FFFFFFFF"/>
        <rFont val="Arial"/>
        <family val="2"/>
      </rPr>
      <t>3</t>
    </r>
  </si>
  <si>
    <r>
      <t>W</t>
    </r>
    <r>
      <rPr>
        <b/>
        <vertAlign val="subscript"/>
        <sz val="11"/>
        <color theme="0"/>
        <rFont val="Arial"/>
        <family val="2"/>
      </rPr>
      <t>CH4,y</t>
    </r>
  </si>
  <si>
    <r>
      <rPr>
        <b/>
        <vertAlign val="superscript"/>
        <sz val="11"/>
        <color rgb="FFFFFFFF"/>
        <rFont val="Arial"/>
        <family val="2"/>
      </rPr>
      <t>0</t>
    </r>
    <r>
      <rPr>
        <b/>
        <sz val="11"/>
        <color indexed="9"/>
        <rFont val="Arial"/>
        <family val="2"/>
      </rPr>
      <t>C</t>
    </r>
  </si>
  <si>
    <r>
      <t>N/m</t>
    </r>
    <r>
      <rPr>
        <b/>
        <vertAlign val="superscript"/>
        <sz val="11"/>
        <color rgb="FFFFFFFF"/>
        <rFont val="Arial"/>
        <family val="2"/>
      </rPr>
      <t>2</t>
    </r>
    <r>
      <rPr>
        <b/>
        <sz val="11"/>
        <color indexed="9"/>
        <rFont val="Arial"/>
        <family val="2"/>
      </rPr>
      <t xml:space="preserve"> or Pa</t>
    </r>
  </si>
  <si>
    <r>
      <t>η</t>
    </r>
    <r>
      <rPr>
        <b/>
        <vertAlign val="subscript"/>
        <sz val="11"/>
        <color theme="0"/>
        <rFont val="Arial"/>
        <family val="2"/>
      </rPr>
      <t>COD,BL,i</t>
    </r>
  </si>
  <si>
    <r>
      <t>η</t>
    </r>
    <r>
      <rPr>
        <b/>
        <vertAlign val="subscript"/>
        <sz val="11"/>
        <color theme="0"/>
        <rFont val="Arial"/>
        <family val="2"/>
      </rPr>
      <t>PJ,k,y</t>
    </r>
  </si>
  <si>
    <r>
      <t>EF</t>
    </r>
    <r>
      <rPr>
        <vertAlign val="subscript"/>
        <sz val="11"/>
        <rFont val="Tahoma"/>
        <family val="2"/>
      </rPr>
      <t>composting</t>
    </r>
  </si>
  <si>
    <r>
      <t>EF</t>
    </r>
    <r>
      <rPr>
        <b/>
        <vertAlign val="subscript"/>
        <sz val="11"/>
        <color theme="0"/>
        <rFont val="Arial"/>
        <family val="2"/>
      </rPr>
      <t>composting</t>
    </r>
  </si>
  <si>
    <r>
      <t>t CH</t>
    </r>
    <r>
      <rPr>
        <b/>
        <vertAlign val="subscript"/>
        <sz val="11"/>
        <color rgb="FFFFFFFF"/>
        <rFont val="Arial"/>
        <family val="2"/>
      </rPr>
      <t>4</t>
    </r>
    <r>
      <rPr>
        <b/>
        <sz val="11"/>
        <color indexed="9"/>
        <rFont val="Arial"/>
        <family val="2"/>
      </rPr>
      <t>/ t sludge treated on a dry weight basis</t>
    </r>
  </si>
  <si>
    <r>
      <t>SGR</t>
    </r>
    <r>
      <rPr>
        <b/>
        <vertAlign val="subscript"/>
        <sz val="11"/>
        <color theme="0"/>
        <rFont val="Arial"/>
        <family val="2"/>
      </rPr>
      <t>PJ</t>
    </r>
  </si>
  <si>
    <r>
      <t>SGR</t>
    </r>
    <r>
      <rPr>
        <b/>
        <vertAlign val="subscript"/>
        <sz val="11"/>
        <color theme="0"/>
        <rFont val="Arial"/>
        <family val="2"/>
      </rPr>
      <t>BL</t>
    </r>
  </si>
  <si>
    <r>
      <t>D</t>
    </r>
    <r>
      <rPr>
        <b/>
        <vertAlign val="subscript"/>
        <sz val="11"/>
        <color theme="0"/>
        <rFont val="Arial"/>
        <family val="2"/>
      </rPr>
      <t>CH4</t>
    </r>
  </si>
  <si>
    <t>5. Calculations of the Emission Reductions</t>
  </si>
  <si>
    <t>Wastwater/ sludge</t>
  </si>
  <si>
    <t>Wastwater/  sludge</t>
  </si>
  <si>
    <t>Emission reductions calculated based on the PDD</t>
  </si>
  <si>
    <t xml:space="preserve">Emission reductions achieved by the project activity based on 
monitored values </t>
  </si>
  <si>
    <r>
      <t>Monitoring Spreadsheet: JCM_TH_TVER-12-01_</t>
    </r>
    <r>
      <rPr>
        <sz val="11"/>
        <color rgb="FFFF0000"/>
        <rFont val="Arial"/>
        <family val="2"/>
      </rPr>
      <t>ver01.0</t>
    </r>
  </si>
  <si>
    <t>T-VER-P-TOOL-02-01 (Calculation Process Sheet) [Attachment to Project Design Document]</t>
  </si>
  <si>
    <t>1. Greenhouse gas emissions from the use of fossil fuels</t>
  </si>
  <si>
    <t>Fuel type</t>
  </si>
  <si>
    <r>
      <t>tCO</t>
    </r>
    <r>
      <rPr>
        <vertAlign val="subscript"/>
        <sz val="11"/>
        <color rgb="FF000000"/>
        <rFont val="Arial"/>
        <family val="2"/>
      </rPr>
      <t>2</t>
    </r>
    <r>
      <rPr>
        <sz val="11"/>
        <color indexed="8"/>
        <rFont val="Arial"/>
        <family val="2"/>
      </rPr>
      <t>/year</t>
    </r>
  </si>
  <si>
    <r>
      <t>PE</t>
    </r>
    <r>
      <rPr>
        <vertAlign val="subscript"/>
        <sz val="16"/>
        <color theme="1"/>
        <rFont val="Browallia New"/>
        <family val="2"/>
      </rPr>
      <t>FF,j,y</t>
    </r>
  </si>
  <si>
    <t>Quantity of fuel type i combusted in process j in the year y (mass or volume unit/y)</t>
  </si>
  <si>
    <t>unit/y</t>
  </si>
  <si>
    <r>
      <t>FC</t>
    </r>
    <r>
      <rPr>
        <vertAlign val="subscript"/>
        <sz val="16"/>
        <color theme="1"/>
        <rFont val="Browallia New"/>
        <family val="2"/>
      </rPr>
      <t>i,j,y</t>
    </r>
  </si>
  <si>
    <r>
      <t>CO</t>
    </r>
    <r>
      <rPr>
        <vertAlign val="subscript"/>
        <sz val="11"/>
        <color rgb="FF000000"/>
        <rFont val="Arial"/>
        <family val="2"/>
      </rPr>
      <t>2</t>
    </r>
    <r>
      <rPr>
        <sz val="11"/>
        <color indexed="8"/>
        <rFont val="Arial"/>
        <family val="2"/>
      </rPr>
      <t xml:space="preserve"> emission coefficient of fuel type i in the year y (tCO</t>
    </r>
    <r>
      <rPr>
        <vertAlign val="subscript"/>
        <sz val="11"/>
        <color rgb="FF000000"/>
        <rFont val="Arial"/>
        <family val="2"/>
      </rPr>
      <t>2</t>
    </r>
    <r>
      <rPr>
        <sz val="11"/>
        <color indexed="8"/>
        <rFont val="Arial"/>
        <family val="2"/>
      </rPr>
      <t xml:space="preserve">/mass or volume unit) </t>
    </r>
  </si>
  <si>
    <r>
      <t>COEF</t>
    </r>
    <r>
      <rPr>
        <vertAlign val="subscript"/>
        <sz val="16"/>
        <color theme="1"/>
        <rFont val="Browallia New"/>
        <family val="2"/>
      </rPr>
      <t>i,y</t>
    </r>
  </si>
  <si>
    <t>Fuel types combusted in process j in the year y</t>
  </si>
  <si>
    <t>1.2 Leakage emissions</t>
  </si>
  <si>
    <r>
      <t>LE</t>
    </r>
    <r>
      <rPr>
        <vertAlign val="subscript"/>
        <sz val="16"/>
        <color theme="1"/>
        <rFont val="Browallia New"/>
        <family val="2"/>
      </rPr>
      <t>FF,y</t>
    </r>
  </si>
  <si>
    <t>Leakage emissions in year y</t>
  </si>
  <si>
    <t>Amount of fossil fuel type i used to transport biomass in the year y (mass or volume unit/y)</t>
  </si>
  <si>
    <r>
      <t>FC</t>
    </r>
    <r>
      <rPr>
        <vertAlign val="subscript"/>
        <sz val="16"/>
        <color theme="1"/>
        <rFont val="Browallia New"/>
        <family val="2"/>
      </rPr>
      <t>TR,i,y</t>
    </r>
  </si>
  <si>
    <r>
      <t>tCO</t>
    </r>
    <r>
      <rPr>
        <vertAlign val="subscript"/>
        <sz val="11"/>
        <color rgb="FF000000"/>
        <rFont val="Arial"/>
        <family val="2"/>
      </rPr>
      <t>2</t>
    </r>
    <r>
      <rPr>
        <sz val="11"/>
        <color indexed="8"/>
        <rFont val="Arial"/>
        <family val="2"/>
      </rPr>
      <t>/unit</t>
    </r>
  </si>
  <si>
    <r>
      <t>1.3 The CO</t>
    </r>
    <r>
      <rPr>
        <vertAlign val="subscript"/>
        <sz val="11"/>
        <color rgb="FF000000"/>
        <rFont val="Arial"/>
        <family val="2"/>
      </rPr>
      <t>2</t>
    </r>
    <r>
      <rPr>
        <sz val="11"/>
        <color indexed="8"/>
        <rFont val="Arial"/>
        <family val="2"/>
      </rPr>
      <t xml:space="preserve"> emission coefficient</t>
    </r>
  </si>
  <si>
    <t>Option 1: The CO2 emission coefficient COEFi,y is calculated based on the chemical composition of the fossil fuel type i,</t>
  </si>
  <si>
    <t xml:space="preserve">Case 1: If FCi,j,y and FCTR,i,y are measured in a mass unit:
</t>
  </si>
  <si>
    <t>Weighted average mass fraction of carbon in fuel type i in year y (tC/mass unit of the fuel)</t>
  </si>
  <si>
    <t>tC/unit</t>
  </si>
  <si>
    <r>
      <t>w</t>
    </r>
    <r>
      <rPr>
        <vertAlign val="subscript"/>
        <sz val="16"/>
        <color theme="1"/>
        <rFont val="Browallia New"/>
        <family val="2"/>
      </rPr>
      <t>C,i,y</t>
    </r>
  </si>
  <si>
    <r>
      <t>р</t>
    </r>
    <r>
      <rPr>
        <vertAlign val="subscript"/>
        <sz val="16"/>
        <color theme="1"/>
        <rFont val="Tahoma"/>
        <family val="2"/>
      </rPr>
      <t>i,y</t>
    </r>
  </si>
  <si>
    <r>
      <t>Option 2: The CO</t>
    </r>
    <r>
      <rPr>
        <vertAlign val="subscript"/>
        <sz val="11"/>
        <color rgb="FF000000"/>
        <rFont val="Arial"/>
        <family val="2"/>
      </rPr>
      <t>2</t>
    </r>
    <r>
      <rPr>
        <sz val="11"/>
        <color indexed="8"/>
        <rFont val="Arial"/>
        <family val="2"/>
      </rPr>
      <t xml:space="preserve"> emission coefficient COEF</t>
    </r>
    <r>
      <rPr>
        <vertAlign val="subscript"/>
        <sz val="11"/>
        <color rgb="FF000000"/>
        <rFont val="Arial"/>
        <family val="2"/>
      </rPr>
      <t>i,y</t>
    </r>
    <r>
      <rPr>
        <sz val="11"/>
        <color indexed="8"/>
        <rFont val="Arial"/>
        <family val="2"/>
      </rPr>
      <t xml:space="preserve"> is calculated based on net calorific value and CO</t>
    </r>
    <r>
      <rPr>
        <vertAlign val="subscript"/>
        <sz val="11"/>
        <color rgb="FF000000"/>
        <rFont val="Arial"/>
        <family val="2"/>
      </rPr>
      <t>2</t>
    </r>
    <r>
      <rPr>
        <sz val="11"/>
        <color indexed="8"/>
        <rFont val="Arial"/>
        <family val="2"/>
      </rPr>
      <t xml:space="preserve"> emission factor of the fuel type i,</t>
    </r>
  </si>
  <si>
    <t>Weighted average net calorific value of the fuel type i in year y (GJ/mass or volume unit)</t>
  </si>
  <si>
    <t>GJ/unit</t>
  </si>
  <si>
    <r>
      <t>NCV</t>
    </r>
    <r>
      <rPr>
        <vertAlign val="subscript"/>
        <sz val="16"/>
        <color theme="1"/>
        <rFont val="Browallia New"/>
        <family val="2"/>
      </rPr>
      <t>i,y</t>
    </r>
  </si>
  <si>
    <r>
      <t xml:space="preserve">Emission reductions during the period </t>
    </r>
    <r>
      <rPr>
        <sz val="11"/>
        <color rgb="FF000000"/>
        <rFont val="Arial"/>
        <family val="2"/>
      </rPr>
      <t xml:space="preserve">(in year y ) </t>
    </r>
  </si>
  <si>
    <t xml:space="preserve">Reference emissions during the period (in year y ) </t>
  </si>
  <si>
    <t xml:space="preserve">Baseline emissions  during the period  (in year y ) </t>
  </si>
  <si>
    <r>
      <t>BE</t>
    </r>
    <r>
      <rPr>
        <vertAlign val="subscript"/>
        <sz val="16"/>
        <color theme="1"/>
        <rFont val="Tahoma"/>
        <family val="2"/>
      </rPr>
      <t>s</t>
    </r>
    <r>
      <rPr>
        <vertAlign val="subscript"/>
        <sz val="12"/>
        <color theme="1"/>
        <rFont val="Tahoma"/>
        <family val="2"/>
      </rPr>
      <t>,treatment,y</t>
    </r>
  </si>
  <si>
    <r>
      <t>RE</t>
    </r>
    <r>
      <rPr>
        <vertAlign val="subscript"/>
        <sz val="11"/>
        <color rgb="FF000000"/>
        <rFont val="Arial"/>
        <family val="2"/>
      </rPr>
      <t>y</t>
    </r>
  </si>
  <si>
    <t xml:space="preserve">Emission factor for electricity generation/consumption  during the period  (in year y ) </t>
  </si>
  <si>
    <t xml:space="preserve">Average technical transmission and distribution losses for providing electricity to source j  during the period  (in year y ) </t>
  </si>
  <si>
    <t>between 0-1</t>
  </si>
  <si>
    <t>from Tool_02_01</t>
  </si>
  <si>
    <t>Project emissions from fossil fuel consumption in process j in the year y</t>
  </si>
  <si>
    <r>
      <t>Case 2: If FCi,j,y and FC</t>
    </r>
    <r>
      <rPr>
        <vertAlign val="subscript"/>
        <sz val="11"/>
        <color rgb="FFFF0000"/>
        <rFont val="Arial"/>
        <family val="2"/>
      </rPr>
      <t>TR,i,y</t>
    </r>
    <r>
      <rPr>
        <sz val="11"/>
        <color rgb="FFFF0000"/>
        <rFont val="Arial"/>
        <family val="2"/>
      </rPr>
      <t xml:space="preserve"> are measured in a volume unit:
</t>
    </r>
  </si>
  <si>
    <r>
      <t>CO</t>
    </r>
    <r>
      <rPr>
        <vertAlign val="subscript"/>
        <sz val="11"/>
        <color rgb="FF000000"/>
        <rFont val="Arial"/>
        <family val="2"/>
      </rPr>
      <t>2</t>
    </r>
    <r>
      <rPr>
        <sz val="11"/>
        <color indexed="8"/>
        <rFont val="Arial"/>
        <family val="2"/>
      </rPr>
      <t xml:space="preserve"> emission coefficient of fuel type i in the year y (tCO</t>
    </r>
    <r>
      <rPr>
        <vertAlign val="subscript"/>
        <sz val="11"/>
        <color rgb="FF000000"/>
        <rFont val="Arial"/>
        <family val="2"/>
      </rPr>
      <t>2</t>
    </r>
    <r>
      <rPr>
        <sz val="11"/>
        <color indexed="8"/>
        <rFont val="Arial"/>
        <family val="2"/>
      </rPr>
      <t xml:space="preserve">/volume unit) </t>
    </r>
  </si>
  <si>
    <r>
      <t>tCO</t>
    </r>
    <r>
      <rPr>
        <vertAlign val="subscript"/>
        <sz val="11"/>
        <color rgb="FF000000"/>
        <rFont val="Arial"/>
        <family val="2"/>
      </rPr>
      <t>2</t>
    </r>
    <r>
      <rPr>
        <sz val="11"/>
        <color indexed="8"/>
        <rFont val="Arial"/>
        <family val="2"/>
      </rPr>
      <t>/volume unit</t>
    </r>
  </si>
  <si>
    <t>Weighted average density of fuel type i in year y (volume unit of the fuel)</t>
  </si>
  <si>
    <t>tC/volume unit</t>
  </si>
  <si>
    <t xml:space="preserve">Weighted average CO2 emission factor of fuel type i in year y </t>
  </si>
  <si>
    <r>
      <t>tCO</t>
    </r>
    <r>
      <rPr>
        <vertAlign val="subscript"/>
        <sz val="11"/>
        <color rgb="FF000000"/>
        <rFont val="Arial"/>
        <family val="2"/>
      </rPr>
      <t>2</t>
    </r>
    <r>
      <rPr>
        <sz val="11"/>
        <color indexed="8"/>
        <rFont val="Arial"/>
        <family val="2"/>
      </rPr>
      <t>/GJ</t>
    </r>
  </si>
  <si>
    <r>
      <t>EF</t>
    </r>
    <r>
      <rPr>
        <vertAlign val="subscript"/>
        <sz val="11"/>
        <color rgb="FF000000"/>
        <rFont val="Arial"/>
        <family val="2"/>
      </rPr>
      <t>CO2,i,y</t>
    </r>
  </si>
  <si>
    <t xml:space="preserve">Total project emissions   during the period (in year y ) </t>
  </si>
  <si>
    <r>
      <t xml:space="preserve">Project emissions during the period </t>
    </r>
    <r>
      <rPr>
        <i/>
        <sz val="11"/>
        <color indexed="8"/>
        <rFont val="Arial"/>
        <family val="2"/>
      </rPr>
      <t xml:space="preserve"> </t>
    </r>
    <r>
      <rPr>
        <sz val="11"/>
        <color rgb="FF000000"/>
        <rFont val="Arial"/>
        <family val="2"/>
      </rPr>
      <t xml:space="preserve">(in year y ) </t>
    </r>
  </si>
  <si>
    <t>1.2 Project emissions from fossil fuel consumption</t>
  </si>
  <si>
    <t>1.1Baseline emissions from fossil fuel consumption</t>
  </si>
  <si>
    <t xml:space="preserve">Leakage emissions during the period  (in year y ) </t>
  </si>
  <si>
    <t>(1)</t>
  </si>
  <si>
    <t>Monitoring Report Sheet (Input Sheet) [For Verification]</t>
  </si>
  <si>
    <t>***หมายเหตุ: Monitoring Plan Sheet ถูกออกแบบให้ทำงานเป็นรายปี กรณีที่การดำเนินงานครอบคุลมมากกว่า 1 ปี จำเป็นต้องเพิ่ม Sheet  นี้แยกเป็นรายปี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</si>
</sst>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87" formatCode="0.00_ "/>
    <numFmt numFmtId="188" formatCode="0.000_ "/>
    <numFmt numFmtId="189" formatCode="#,##0.00_ ;[Red]\-#,##0.00\ "/>
    <numFmt numFmtId="190" formatCode="#,##0.0_ "/>
    <numFmt numFmtId="191" formatCode="0.0000_ "/>
    <numFmt numFmtId="192" formatCode="0.0_ "/>
    <numFmt numFmtId="193" formatCode="0.0"/>
    <numFmt numFmtId="194" formatCode="0.000"/>
    <numFmt numFmtId="195" formatCode="#,##0.000"/>
  </numFmts>
  <fonts count="51">
    <font>
      <sz val="11"/>
      <color theme="1"/>
      <name val="Tahoma"/>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Tahoma"/>
      <family val="3"/>
      <charset val="128"/>
      <scheme val="minor"/>
    </font>
    <font>
      <i/>
      <sz val="11"/>
      <color indexed="8"/>
      <name val="Arial"/>
      <family val="2"/>
    </font>
    <font>
      <sz val="6"/>
      <name val="Tahoma"/>
      <family val="3"/>
      <charset val="128"/>
      <scheme val="minor"/>
    </font>
    <font>
      <b/>
      <sz val="11"/>
      <color theme="0"/>
      <name val="Arial"/>
      <family val="2"/>
    </font>
    <font>
      <sz val="11"/>
      <color theme="1"/>
      <name val="Arial"/>
      <family val="2"/>
    </font>
    <font>
      <b/>
      <i/>
      <sz val="11"/>
      <color indexed="8"/>
      <name val="Arial"/>
      <family val="2"/>
    </font>
    <font>
      <vertAlign val="subscript"/>
      <sz val="11"/>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rgb="FFFF0000"/>
      <name val="Arial"/>
      <family val="2"/>
    </font>
    <font>
      <b/>
      <sz val="16"/>
      <color rgb="FF0000CC"/>
      <name val="BrowalliaUPC"/>
      <family val="2"/>
    </font>
    <font>
      <sz val="16"/>
      <color theme="1"/>
      <name val="BrowalliaUPC"/>
      <family val="2"/>
    </font>
    <font>
      <b/>
      <vertAlign val="subscript"/>
      <sz val="16"/>
      <color indexed="12"/>
      <name val="BrowalliaUPC"/>
      <family val="2"/>
    </font>
    <font>
      <b/>
      <sz val="16"/>
      <color rgb="FFC00000"/>
      <name val="BrowalliaUPC"/>
      <family val="2"/>
    </font>
    <font>
      <b/>
      <vertAlign val="subscript"/>
      <sz val="16"/>
      <color indexed="60"/>
      <name val="BrowalliaUPC"/>
      <family val="2"/>
    </font>
    <font>
      <b/>
      <sz val="16"/>
      <color indexed="60"/>
      <name val="BrowalliaUPC"/>
      <family val="2"/>
    </font>
    <font>
      <sz val="16"/>
      <color rgb="FF0000CC"/>
      <name val="BrowalliaUPC"/>
      <family val="2"/>
    </font>
    <font>
      <vertAlign val="subscript"/>
      <sz val="16"/>
      <color indexed="12"/>
      <name val="BrowalliaUPC"/>
      <family val="2"/>
    </font>
    <font>
      <sz val="16"/>
      <color rgb="FFC00000"/>
      <name val="BrowalliaUPC"/>
      <family val="2"/>
    </font>
    <font>
      <vertAlign val="subscript"/>
      <sz val="16"/>
      <color indexed="60"/>
      <name val="BrowalliaUPC"/>
      <family val="2"/>
    </font>
    <font>
      <sz val="16"/>
      <color indexed="60"/>
      <name val="BrowalliaUPC"/>
      <family val="2"/>
    </font>
    <font>
      <b/>
      <sz val="10"/>
      <color rgb="FF0000CC"/>
      <name val="BrowalliaUPC"/>
      <family val="2"/>
    </font>
    <font>
      <b/>
      <sz val="10"/>
      <color theme="1"/>
      <name val="BrowalliaUPC"/>
      <family val="2"/>
    </font>
    <font>
      <sz val="10"/>
      <color theme="1"/>
      <name val="BrowalliaUPC"/>
      <family val="2"/>
    </font>
    <font>
      <b/>
      <sz val="22"/>
      <color rgb="FFC00000"/>
      <name val="BrowalliaUPC"/>
      <family val="2"/>
    </font>
    <font>
      <sz val="16"/>
      <color theme="1"/>
      <name val="Browallia New"/>
      <family val="2"/>
    </font>
    <font>
      <vertAlign val="subscript"/>
      <sz val="16"/>
      <color theme="1"/>
      <name val="Browallia New"/>
      <family val="2"/>
    </font>
    <font>
      <vertAlign val="subscript"/>
      <sz val="11"/>
      <color rgb="FF000000"/>
      <name val="Arial"/>
      <family val="2"/>
    </font>
    <font>
      <b/>
      <u/>
      <sz val="11"/>
      <name val="Arial"/>
      <family val="2"/>
    </font>
    <font>
      <sz val="11"/>
      <name val="Tahoma"/>
      <family val="2"/>
    </font>
    <font>
      <vertAlign val="subscript"/>
      <sz val="11"/>
      <name val="Tahoma"/>
      <family val="2"/>
    </font>
    <font>
      <b/>
      <vertAlign val="subscript"/>
      <sz val="11"/>
      <color rgb="FFFFFFFF"/>
      <name val="Arial"/>
      <family val="2"/>
    </font>
    <font>
      <b/>
      <vertAlign val="subscript"/>
      <sz val="11"/>
      <color theme="0"/>
      <name val="Arial"/>
      <family val="2"/>
    </font>
    <font>
      <vertAlign val="superscript"/>
      <sz val="11"/>
      <color rgb="FF000000"/>
      <name val="Arial"/>
      <family val="2"/>
    </font>
    <font>
      <b/>
      <vertAlign val="superscript"/>
      <sz val="11"/>
      <color rgb="FFFFFFFF"/>
      <name val="Arial"/>
      <family val="2"/>
    </font>
    <font>
      <vertAlign val="superscript"/>
      <sz val="11"/>
      <name val="Arial"/>
      <family val="2"/>
    </font>
    <font>
      <vertAlign val="subscript"/>
      <sz val="16"/>
      <color theme="1"/>
      <name val="Tahoma"/>
      <family val="2"/>
    </font>
    <font>
      <sz val="16"/>
      <color theme="1"/>
      <name val="Tahoma"/>
      <family val="2"/>
    </font>
    <font>
      <sz val="11"/>
      <color rgb="FF000000"/>
      <name val="Arial"/>
      <family val="2"/>
    </font>
    <font>
      <vertAlign val="subscript"/>
      <sz val="12"/>
      <color theme="1"/>
      <name val="Tahoma"/>
      <family val="2"/>
    </font>
    <font>
      <vertAlign val="subscript"/>
      <sz val="11"/>
      <color rgb="FFFF0000"/>
      <name val="Arial"/>
      <family val="2"/>
    </font>
  </fonts>
  <fills count="14">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
      <patternFill patternType="solid">
        <fgColor theme="5" tint="0.59999389629810485"/>
        <bgColor indexed="64"/>
      </patternFill>
    </fill>
    <fill>
      <patternFill patternType="solid">
        <fgColor theme="2"/>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theme="1" tint="0.34998626667073579"/>
      </left>
      <right/>
      <top/>
      <bottom style="thin">
        <color theme="1" tint="0.3499862666707357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theme="1" tint="0.34998626667073579"/>
      </right>
      <top style="thin">
        <color auto="1"/>
      </top>
      <bottom style="thin">
        <color auto="1"/>
      </bottom>
      <diagonal/>
    </border>
    <border>
      <left style="thin">
        <color theme="1" tint="0.34998626667073579"/>
      </left>
      <right/>
      <top/>
      <bottom/>
      <diagonal/>
    </border>
    <border>
      <left/>
      <right/>
      <top style="thin">
        <color theme="1" tint="0.34998626667073579"/>
      </top>
      <bottom style="thin">
        <color theme="1" tint="0.34998626667073579"/>
      </bottom>
      <diagonal/>
    </border>
    <border>
      <left style="thin">
        <color indexed="64"/>
      </left>
      <right style="thin">
        <color indexed="64"/>
      </right>
      <top style="thin">
        <color indexed="64"/>
      </top>
      <bottom style="thin">
        <color indexed="64"/>
      </bottom>
      <diagonal/>
    </border>
    <border>
      <left/>
      <right style="thin">
        <color theme="1" tint="0.34998626667073579"/>
      </right>
      <top/>
      <bottom/>
      <diagonal/>
    </border>
    <border>
      <left style="thin">
        <color theme="1"/>
      </left>
      <right style="thin">
        <color theme="1"/>
      </right>
      <top style="thin">
        <color theme="1"/>
      </top>
      <bottom style="thin">
        <color theme="1"/>
      </bottom>
      <diagonal/>
    </border>
    <border>
      <left/>
      <right style="thin">
        <color theme="1"/>
      </right>
      <top style="thin">
        <color theme="1" tint="0.34998626667073579"/>
      </top>
      <bottom style="thin">
        <color theme="1" tint="0.34998626667073579"/>
      </bottom>
      <diagonal/>
    </border>
    <border>
      <left style="thin">
        <color indexed="23"/>
      </left>
      <right style="thin">
        <color indexed="23"/>
      </right>
      <top style="thin">
        <color indexed="23"/>
      </top>
      <bottom style="thin">
        <color indexed="23"/>
      </bottom>
      <diagonal/>
    </border>
    <border>
      <left style="thin">
        <color indexed="64"/>
      </left>
      <right/>
      <top style="thin">
        <color theme="1" tint="0.34998626667073579"/>
      </top>
      <bottom style="thin">
        <color indexed="64"/>
      </bottom>
      <diagonal/>
    </border>
    <border>
      <left/>
      <right/>
      <top style="thin">
        <color theme="1" tint="0.34998626667073579"/>
      </top>
      <bottom style="thin">
        <color indexed="64"/>
      </bottom>
      <diagonal/>
    </border>
    <border>
      <left/>
      <right style="thin">
        <color theme="1" tint="0.34998626667073579"/>
      </right>
      <top style="thin">
        <color theme="1" tint="0.34998626667073579"/>
      </top>
      <bottom style="thin">
        <color indexed="64"/>
      </bottom>
      <diagonal/>
    </border>
    <border>
      <left style="thin">
        <color indexed="64"/>
      </left>
      <right/>
      <top style="thin">
        <color indexed="64"/>
      </top>
      <bottom/>
      <diagonal/>
    </border>
    <border>
      <left/>
      <right/>
      <top style="thin">
        <color indexed="64"/>
      </top>
      <bottom/>
      <diagonal/>
    </border>
    <border>
      <left/>
      <right style="thin">
        <color theme="1" tint="0.34998626667073579"/>
      </right>
      <top style="thin">
        <color indexed="64"/>
      </top>
      <bottom/>
      <diagonal/>
    </border>
    <border>
      <left style="thin">
        <color indexed="64"/>
      </left>
      <right/>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right style="thin">
        <color auto="1"/>
      </right>
      <top/>
      <bottom/>
      <diagonal/>
    </border>
    <border>
      <left/>
      <right/>
      <top style="thin">
        <color indexed="23"/>
      </top>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3" fillId="0" borderId="6" xfId="0" applyFont="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Alignment="1">
      <alignment horizontal="center" vertical="center" wrapText="1"/>
    </xf>
    <xf numFmtId="0" fontId="8" fillId="4" borderId="0" xfId="0" applyFont="1" applyFill="1">
      <alignment vertical="center"/>
    </xf>
    <xf numFmtId="0" fontId="13" fillId="0" borderId="0" xfId="0" applyFont="1" applyAlignment="1">
      <alignment horizontal="right" vertical="center" wrapText="1"/>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38" fontId="7" fillId="2" borderId="1" xfId="2" applyFont="1" applyFill="1" applyBorder="1" applyAlignment="1" applyProtection="1">
      <alignment horizontal="center" vertical="center" wrapText="1"/>
      <protection locked="0"/>
    </xf>
    <xf numFmtId="187"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188" fontId="3" fillId="11" borderId="6" xfId="1" applyNumberFormat="1" applyFont="1" applyFill="1" applyBorder="1">
      <alignment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3" fillId="0" borderId="0" xfId="0" applyFont="1" applyAlignment="1">
      <alignment horizontal="right" vertical="center"/>
    </xf>
    <xf numFmtId="0" fontId="3" fillId="6" borderId="2" xfId="0" applyFont="1" applyFill="1" applyBorder="1" applyAlignment="1">
      <alignment horizontal="left" vertical="center"/>
    </xf>
    <xf numFmtId="188" fontId="3" fillId="11" borderId="6" xfId="0" applyNumberFormat="1" applyFont="1" applyFill="1" applyBorder="1">
      <alignment vertical="center"/>
    </xf>
    <xf numFmtId="189" fontId="3" fillId="10" borderId="10" xfId="0" applyNumberFormat="1" applyFont="1" applyFill="1" applyBorder="1">
      <alignment vertical="center"/>
    </xf>
    <xf numFmtId="190" fontId="3" fillId="0" borderId="12" xfId="0" applyNumberFormat="1" applyFont="1" applyBorder="1">
      <alignment vertical="center"/>
    </xf>
    <xf numFmtId="0" fontId="19" fillId="8" borderId="6" xfId="0" applyFont="1" applyFill="1" applyBorder="1">
      <alignment vertical="center"/>
    </xf>
    <xf numFmtId="0" fontId="21" fillId="13" borderId="0" xfId="0" applyFont="1" applyFill="1" applyProtection="1">
      <alignment vertical="center"/>
      <protection hidden="1"/>
    </xf>
    <xf numFmtId="0" fontId="20" fillId="12" borderId="13" xfId="0" applyFont="1" applyFill="1" applyBorder="1" applyAlignment="1" applyProtection="1">
      <alignment horizontal="center" vertical="center" wrapText="1"/>
      <protection hidden="1"/>
    </xf>
    <xf numFmtId="0" fontId="23" fillId="12" borderId="13" xfId="0" applyFont="1" applyFill="1" applyBorder="1" applyAlignment="1" applyProtection="1">
      <alignment horizontal="center" vertical="center"/>
      <protection hidden="1"/>
    </xf>
    <xf numFmtId="4" fontId="23" fillId="13" borderId="13" xfId="0" applyNumberFormat="1" applyFont="1" applyFill="1" applyBorder="1" applyAlignment="1" applyProtection="1">
      <alignment horizontal="center" vertical="center"/>
      <protection hidden="1"/>
    </xf>
    <xf numFmtId="0" fontId="26" fillId="12" borderId="13" xfId="0" applyFont="1" applyFill="1" applyBorder="1" applyAlignment="1" applyProtection="1">
      <alignment horizontal="center" vertical="center" wrapText="1"/>
      <protection hidden="1"/>
    </xf>
    <xf numFmtId="0" fontId="28" fillId="12" borderId="13" xfId="0" applyFont="1" applyFill="1" applyBorder="1" applyAlignment="1" applyProtection="1">
      <alignment horizontal="center" vertical="center"/>
      <protection hidden="1"/>
    </xf>
    <xf numFmtId="4" fontId="28" fillId="13" borderId="13" xfId="0" applyNumberFormat="1" applyFont="1" applyFill="1" applyBorder="1" applyAlignment="1" applyProtection="1">
      <alignment horizontal="center" vertical="center"/>
      <protection hidden="1"/>
    </xf>
    <xf numFmtId="0" fontId="31" fillId="12" borderId="13" xfId="0" applyFont="1" applyFill="1" applyBorder="1" applyAlignment="1" applyProtection="1">
      <alignment horizontal="center" vertical="center" wrapText="1"/>
      <protection hidden="1"/>
    </xf>
    <xf numFmtId="0" fontId="32" fillId="8" borderId="13" xfId="0" applyFont="1" applyFill="1" applyBorder="1" applyAlignment="1" applyProtection="1">
      <alignment horizontal="left" vertical="center" wrapText="1"/>
      <protection hidden="1"/>
    </xf>
    <xf numFmtId="0" fontId="33" fillId="8" borderId="13" xfId="0" applyFont="1" applyFill="1" applyBorder="1" applyAlignment="1" applyProtection="1">
      <alignment horizontal="left" vertical="center" wrapText="1"/>
      <protection hidden="1"/>
    </xf>
    <xf numFmtId="0" fontId="34" fillId="13" borderId="0" xfId="0" applyFont="1" applyFill="1" applyProtection="1">
      <alignment vertical="center"/>
      <protection hidden="1"/>
    </xf>
    <xf numFmtId="2" fontId="3" fillId="0" borderId="0" xfId="0" applyNumberFormat="1" applyFont="1">
      <alignment vertical="center"/>
    </xf>
    <xf numFmtId="49" fontId="7" fillId="6" borderId="1" xfId="0" quotePrefix="1" applyNumberFormat="1" applyFont="1" applyFill="1" applyBorder="1" applyAlignment="1">
      <alignment horizontal="center" vertical="center"/>
    </xf>
    <xf numFmtId="0" fontId="3" fillId="7" borderId="14" xfId="0" applyFont="1" applyFill="1" applyBorder="1">
      <alignment vertical="center"/>
    </xf>
    <xf numFmtId="0" fontId="3" fillId="11" borderId="7" xfId="1" applyFont="1" applyFill="1" applyBorder="1" applyAlignment="1">
      <alignment horizontal="center" vertical="center"/>
    </xf>
    <xf numFmtId="0" fontId="3" fillId="2" borderId="9" xfId="0" applyFont="1" applyFill="1" applyBorder="1" applyAlignment="1">
      <alignment horizontal="center" vertical="center"/>
    </xf>
    <xf numFmtId="191" fontId="3" fillId="11" borderId="6" xfId="0" applyNumberFormat="1" applyFont="1" applyFill="1" applyBorder="1">
      <alignment vertical="center"/>
    </xf>
    <xf numFmtId="0" fontId="3" fillId="0" borderId="9" xfId="0" applyFont="1" applyBorder="1" applyAlignment="1">
      <alignment horizontal="center" vertical="center"/>
    </xf>
    <xf numFmtId="0" fontId="7"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vertical="center" wrapText="1"/>
      <protection locked="0"/>
    </xf>
    <xf numFmtId="192" fontId="3" fillId="11" borderId="6" xfId="0" applyNumberFormat="1" applyFont="1" applyFill="1" applyBorder="1">
      <alignment vertical="center"/>
    </xf>
    <xf numFmtId="192" fontId="3" fillId="11" borderId="6" xfId="0" applyNumberFormat="1" applyFont="1" applyFill="1" applyBorder="1" applyAlignment="1">
      <alignment horizontal="center" vertical="center"/>
    </xf>
    <xf numFmtId="0" fontId="3" fillId="11" borderId="18" xfId="1" applyFont="1" applyFill="1" applyBorder="1" applyAlignment="1">
      <alignment horizontal="center" vertical="center"/>
    </xf>
    <xf numFmtId="0" fontId="3" fillId="0" borderId="15" xfId="0" applyFont="1" applyBorder="1" applyAlignment="1">
      <alignment horizontal="center" vertical="center"/>
    </xf>
    <xf numFmtId="188" fontId="3" fillId="11" borderId="15" xfId="1" applyNumberFormat="1" applyFont="1" applyFill="1" applyBorder="1">
      <alignment vertical="center"/>
    </xf>
    <xf numFmtId="188" fontId="3" fillId="0" borderId="0" xfId="1" applyNumberFormat="1" applyFont="1" applyFill="1" applyBorder="1">
      <alignment vertical="center"/>
    </xf>
    <xf numFmtId="0" fontId="3" fillId="0" borderId="0" xfId="1" applyFont="1" applyFill="1" applyBorder="1" applyAlignment="1">
      <alignment horizontal="center" vertical="center"/>
    </xf>
    <xf numFmtId="0" fontId="3" fillId="0" borderId="17" xfId="0" applyFont="1" applyBorder="1" applyAlignment="1">
      <alignment horizontal="center" vertical="center" wrapText="1"/>
    </xf>
    <xf numFmtId="0" fontId="3" fillId="11" borderId="16" xfId="1" applyFont="1" applyFill="1" applyBorder="1" applyAlignment="1">
      <alignment horizontal="center" vertical="center"/>
    </xf>
    <xf numFmtId="0" fontId="35" fillId="0" borderId="13" xfId="0" applyFont="1" applyBorder="1" applyAlignment="1">
      <alignment horizontal="center" vertical="center" wrapText="1"/>
    </xf>
    <xf numFmtId="0" fontId="7" fillId="6" borderId="1" xfId="0" applyFont="1" applyFill="1" applyBorder="1" applyAlignment="1">
      <alignment horizontal="center" vertical="center" wrapText="1"/>
    </xf>
    <xf numFmtId="0" fontId="7" fillId="6" borderId="1" xfId="0" quotePrefix="1" applyFont="1" applyFill="1" applyBorder="1" applyAlignment="1" applyProtection="1">
      <alignment horizontal="center" vertical="center" wrapText="1"/>
      <protection locked="0"/>
    </xf>
    <xf numFmtId="0" fontId="34" fillId="13" borderId="0" xfId="0" applyFont="1" applyFill="1" applyAlignment="1" applyProtection="1">
      <alignment horizontal="right" vertical="center"/>
      <protection hidden="1"/>
    </xf>
    <xf numFmtId="0" fontId="3" fillId="13" borderId="0" xfId="0" applyFont="1" applyFill="1">
      <alignment vertical="center"/>
    </xf>
    <xf numFmtId="192" fontId="3" fillId="11" borderId="9" xfId="1" applyNumberFormat="1" applyFont="1" applyFill="1" applyBorder="1">
      <alignment vertical="center"/>
    </xf>
    <xf numFmtId="0" fontId="3" fillId="0" borderId="21" xfId="0" applyFont="1" applyBorder="1" applyAlignment="1">
      <alignment horizontal="center" vertical="center"/>
    </xf>
    <xf numFmtId="3" fontId="3" fillId="11" borderId="21" xfId="1" applyNumberFormat="1" applyFont="1" applyFill="1" applyBorder="1">
      <alignment vertical="center"/>
    </xf>
    <xf numFmtId="0" fontId="39" fillId="6" borderId="1" xfId="0" applyFont="1" applyFill="1" applyBorder="1" applyAlignment="1">
      <alignment horizontal="center" vertical="center"/>
    </xf>
    <xf numFmtId="0" fontId="7" fillId="6" borderId="1" xfId="0" applyFont="1" applyFill="1" applyBorder="1" applyAlignment="1" applyProtection="1">
      <alignment horizontal="left" vertical="center" wrapText="1"/>
      <protection locked="0"/>
    </xf>
    <xf numFmtId="0" fontId="7" fillId="6" borderId="1" xfId="0" quotePrefix="1" applyFont="1" applyFill="1" applyBorder="1" applyAlignment="1" applyProtection="1">
      <alignment horizontal="left" vertical="center" wrapText="1"/>
      <protection locked="0"/>
    </xf>
    <xf numFmtId="192" fontId="3" fillId="11" borderId="10" xfId="0" applyNumberFormat="1" applyFont="1" applyFill="1" applyBorder="1">
      <alignment vertical="center"/>
    </xf>
    <xf numFmtId="193" fontId="3" fillId="0" borderId="23" xfId="0" applyNumberFormat="1" applyFont="1" applyBorder="1">
      <alignment vertical="center"/>
    </xf>
    <xf numFmtId="188" fontId="3" fillId="11" borderId="10" xfId="1" applyNumberFormat="1" applyFont="1" applyFill="1" applyBorder="1">
      <alignment vertical="center"/>
    </xf>
    <xf numFmtId="0" fontId="3" fillId="0" borderId="23" xfId="0" applyFont="1" applyBorder="1">
      <alignment vertical="center"/>
    </xf>
    <xf numFmtId="188" fontId="3" fillId="11" borderId="7" xfId="1" applyNumberFormat="1" applyFont="1" applyFill="1" applyBorder="1">
      <alignment vertical="center"/>
    </xf>
    <xf numFmtId="0" fontId="3" fillId="11" borderId="21" xfId="1" applyFont="1" applyFill="1" applyBorder="1" applyAlignment="1">
      <alignment horizontal="center" vertical="center"/>
    </xf>
    <xf numFmtId="0" fontId="3" fillId="0" borderId="21" xfId="0" applyFont="1" applyBorder="1" applyAlignment="1">
      <alignment horizontal="center" vertical="center" wrapText="1"/>
    </xf>
    <xf numFmtId="0" fontId="3" fillId="0" borderId="21" xfId="0" applyFont="1" applyBorder="1" applyAlignment="1">
      <alignment vertical="center" wrapText="1"/>
    </xf>
    <xf numFmtId="3" fontId="3" fillId="11" borderId="6" xfId="0" applyNumberFormat="1" applyFont="1" applyFill="1" applyBorder="1">
      <alignment vertical="center"/>
    </xf>
    <xf numFmtId="0" fontId="35" fillId="0" borderId="21" xfId="0" applyFont="1" applyBorder="1" applyAlignment="1">
      <alignment horizontal="center" vertical="center"/>
    </xf>
    <xf numFmtId="191" fontId="3" fillId="11" borderId="9" xfId="0" applyNumberFormat="1" applyFont="1" applyFill="1" applyBorder="1">
      <alignment vertical="center"/>
    </xf>
    <xf numFmtId="0" fontId="7" fillId="6" borderId="25" xfId="0" quotePrefix="1" applyFont="1" applyFill="1" applyBorder="1" applyAlignment="1">
      <alignment horizontal="center" vertical="center"/>
    </xf>
    <xf numFmtId="0" fontId="7" fillId="6" borderId="25" xfId="0" applyFont="1" applyFill="1" applyBorder="1" applyAlignment="1">
      <alignment horizontal="center" vertical="center"/>
    </xf>
    <xf numFmtId="0" fontId="7" fillId="6" borderId="25" xfId="0" applyFont="1" applyFill="1" applyBorder="1" applyAlignment="1">
      <alignment vertical="center" wrapText="1"/>
    </xf>
    <xf numFmtId="0" fontId="7" fillId="6" borderId="25" xfId="0" applyFont="1" applyFill="1" applyBorder="1" applyAlignment="1" applyProtection="1">
      <alignment horizontal="center" vertical="center" wrapText="1"/>
      <protection locked="0"/>
    </xf>
    <xf numFmtId="49" fontId="7" fillId="6" borderId="25" xfId="0" quotePrefix="1" applyNumberFormat="1" applyFont="1" applyFill="1" applyBorder="1" applyAlignment="1">
      <alignment horizontal="center" vertical="center"/>
    </xf>
    <xf numFmtId="0" fontId="7" fillId="6" borderId="25" xfId="0" applyFont="1" applyFill="1" applyBorder="1" applyAlignment="1" applyProtection="1">
      <alignment vertical="center" wrapText="1"/>
      <protection locked="0"/>
    </xf>
    <xf numFmtId="0" fontId="5" fillId="9" borderId="1" xfId="0" quotePrefix="1" applyFont="1" applyFill="1" applyBorder="1" applyAlignment="1">
      <alignment horizontal="center" vertical="center" wrapText="1"/>
    </xf>
    <xf numFmtId="194" fontId="3" fillId="11" borderId="6" xfId="0" applyNumberFormat="1" applyFont="1" applyFill="1" applyBorder="1">
      <alignment vertical="center"/>
    </xf>
    <xf numFmtId="0" fontId="35" fillId="0" borderId="21" xfId="0" applyFont="1" applyBorder="1" applyAlignment="1">
      <alignment horizontal="center" vertical="center" wrapText="1"/>
    </xf>
    <xf numFmtId="0" fontId="7" fillId="6" borderId="1" xfId="0" quotePrefix="1" applyFont="1" applyFill="1" applyBorder="1" applyAlignment="1">
      <alignment horizontal="center" vertical="center" wrapText="1"/>
    </xf>
    <xf numFmtId="0" fontId="3" fillId="0" borderId="6" xfId="0" applyFont="1" applyBorder="1" applyAlignment="1">
      <alignment horizontal="center" vertical="center" wrapText="1"/>
    </xf>
    <xf numFmtId="195" fontId="3" fillId="11" borderId="6" xfId="0" applyNumberFormat="1" applyFont="1" applyFill="1" applyBorder="1">
      <alignment vertical="center"/>
    </xf>
    <xf numFmtId="4" fontId="3" fillId="11" borderId="6" xfId="0" applyNumberFormat="1" applyFont="1" applyFill="1" applyBorder="1">
      <alignment vertical="center"/>
    </xf>
    <xf numFmtId="192" fontId="3" fillId="11" borderId="7" xfId="0" applyNumberFormat="1" applyFont="1" applyFill="1" applyBorder="1" applyAlignment="1">
      <alignment horizontal="center" vertical="center"/>
    </xf>
    <xf numFmtId="0" fontId="3" fillId="2" borderId="21" xfId="0" applyFont="1" applyFill="1" applyBorder="1" applyAlignment="1">
      <alignment horizontal="center" vertical="center"/>
    </xf>
    <xf numFmtId="0" fontId="3" fillId="0" borderId="0" xfId="0" applyFont="1" applyAlignment="1">
      <alignment horizontal="left" vertical="center"/>
    </xf>
    <xf numFmtId="0" fontId="3" fillId="0" borderId="35" xfId="0" applyFont="1" applyBorder="1" applyAlignment="1">
      <alignment horizontal="left" vertical="center"/>
    </xf>
    <xf numFmtId="0" fontId="47" fillId="0" borderId="21" xfId="0" applyFont="1" applyBorder="1" applyAlignment="1">
      <alignment horizontal="center" vertical="center" wrapText="1"/>
    </xf>
    <xf numFmtId="0" fontId="3" fillId="0" borderId="21" xfId="0" applyFont="1" applyBorder="1">
      <alignment vertical="center"/>
    </xf>
    <xf numFmtId="0" fontId="3" fillId="11" borderId="9" xfId="1" applyNumberFormat="1" applyFont="1" applyFill="1" applyBorder="1" applyAlignment="1">
      <alignment vertical="center"/>
    </xf>
    <xf numFmtId="0" fontId="3" fillId="0" borderId="6" xfId="0" applyFont="1" applyBorder="1" applyAlignment="1">
      <alignment vertical="center" wrapText="1"/>
    </xf>
    <xf numFmtId="0" fontId="5" fillId="5" borderId="3" xfId="0" applyFont="1" applyFill="1" applyBorder="1" applyAlignment="1">
      <alignment horizontal="center" vertical="center"/>
    </xf>
    <xf numFmtId="38" fontId="18" fillId="2" borderId="4" xfId="2" applyFont="1" applyFill="1" applyBorder="1" applyAlignment="1">
      <alignment horizontal="right" vertical="center"/>
    </xf>
    <xf numFmtId="38" fontId="18" fillId="2" borderId="5" xfId="2" applyFont="1" applyFill="1" applyBorder="1" applyAlignment="1">
      <alignment horizontal="right" vertical="center"/>
    </xf>
    <xf numFmtId="0" fontId="3" fillId="6" borderId="6" xfId="0" applyFont="1" applyFill="1" applyBorder="1" applyAlignment="1">
      <alignment horizontal="left" vertical="center" wrapText="1"/>
    </xf>
    <xf numFmtId="0" fontId="3" fillId="7" borderId="7" xfId="0" applyFont="1" applyFill="1" applyBorder="1" applyAlignment="1">
      <alignment horizontal="left" vertical="center" wrapText="1"/>
    </xf>
    <xf numFmtId="0" fontId="3" fillId="7" borderId="20" xfId="0" applyFont="1" applyFill="1" applyBorder="1" applyAlignment="1">
      <alignment horizontal="left" vertical="center" wrapText="1"/>
    </xf>
    <xf numFmtId="0" fontId="3" fillId="7" borderId="24" xfId="0" applyFont="1" applyFill="1" applyBorder="1" applyAlignment="1">
      <alignment horizontal="left" vertical="center" wrapText="1"/>
    </xf>
    <xf numFmtId="0" fontId="3" fillId="7" borderId="6" xfId="0" applyFont="1" applyFill="1" applyBorder="1" applyAlignment="1">
      <alignment horizontal="left" vertical="center" wrapText="1"/>
    </xf>
    <xf numFmtId="0" fontId="3" fillId="0" borderId="32" xfId="0" applyFont="1" applyBorder="1" applyAlignment="1">
      <alignment horizontal="center" vertical="center" wrapText="1"/>
    </xf>
    <xf numFmtId="0" fontId="3" fillId="0" borderId="0" xfId="0" applyFont="1" applyAlignment="1">
      <alignment horizontal="center" vertical="center" wrapText="1"/>
    </xf>
    <xf numFmtId="0" fontId="3" fillId="7" borderId="19" xfId="0" applyFont="1" applyFill="1" applyBorder="1" applyAlignment="1">
      <alignment horizontal="left" vertical="center" wrapText="1"/>
    </xf>
    <xf numFmtId="0" fontId="3" fillId="7" borderId="0" xfId="0" applyFont="1" applyFill="1" applyAlignment="1">
      <alignment horizontal="left" vertical="center" wrapText="1"/>
    </xf>
    <xf numFmtId="0" fontId="3" fillId="7" borderId="22" xfId="0" applyFont="1" applyFill="1" applyBorder="1" applyAlignment="1">
      <alignment horizontal="left" vertical="center" wrapText="1"/>
    </xf>
    <xf numFmtId="0" fontId="8" fillId="4" borderId="0" xfId="0" applyFont="1" applyFill="1">
      <alignment vertical="center"/>
    </xf>
    <xf numFmtId="0" fontId="3" fillId="7" borderId="9" xfId="0" applyFont="1" applyFill="1" applyBorder="1" applyAlignment="1">
      <alignment horizontal="left" vertical="center" wrapText="1"/>
    </xf>
    <xf numFmtId="0" fontId="3" fillId="6" borderId="9" xfId="0" applyFont="1" applyFill="1" applyBorder="1" applyAlignment="1">
      <alignment horizontal="left" vertical="center" wrapText="1"/>
    </xf>
    <xf numFmtId="49" fontId="3" fillId="6" borderId="26" xfId="0" applyNumberFormat="1" applyFont="1" applyFill="1" applyBorder="1" applyAlignment="1">
      <alignment horizontal="left" vertical="center" wrapText="1"/>
    </xf>
    <xf numFmtId="49" fontId="3" fillId="6" borderId="27" xfId="0" applyNumberFormat="1" applyFont="1" applyFill="1" applyBorder="1" applyAlignment="1">
      <alignment horizontal="left" vertical="center" wrapText="1"/>
    </xf>
    <xf numFmtId="49" fontId="3" fillId="6" borderId="28" xfId="0" applyNumberFormat="1" applyFont="1" applyFill="1" applyBorder="1" applyAlignment="1">
      <alignment horizontal="left" vertical="center" wrapText="1"/>
    </xf>
    <xf numFmtId="49" fontId="3" fillId="6" borderId="29" xfId="0" applyNumberFormat="1" applyFont="1" applyFill="1" applyBorder="1" applyAlignment="1">
      <alignment horizontal="left" vertical="center" wrapText="1"/>
    </xf>
    <xf numFmtId="49" fontId="3" fillId="6" borderId="30" xfId="0" applyNumberFormat="1" applyFont="1" applyFill="1" applyBorder="1" applyAlignment="1">
      <alignment horizontal="left" vertical="center" wrapText="1"/>
    </xf>
    <xf numFmtId="49" fontId="3" fillId="6" borderId="31" xfId="0" applyNumberFormat="1" applyFont="1" applyFill="1" applyBorder="1" applyAlignment="1">
      <alignment horizontal="left" vertical="center" wrapText="1"/>
    </xf>
    <xf numFmtId="0" fontId="8" fillId="4" borderId="0" xfId="0" applyFont="1" applyFill="1" applyAlignment="1">
      <alignment horizontal="left" vertical="center"/>
    </xf>
    <xf numFmtId="0" fontId="3" fillId="0" borderId="19" xfId="0" applyFont="1" applyBorder="1" applyAlignment="1">
      <alignment horizontal="left" vertical="center"/>
    </xf>
    <xf numFmtId="0" fontId="3" fillId="0" borderId="0" xfId="0" applyFont="1" applyAlignment="1">
      <alignment horizontal="left" vertical="center"/>
    </xf>
    <xf numFmtId="0" fontId="3" fillId="0" borderId="35" xfId="0" applyFont="1" applyBorder="1" applyAlignment="1">
      <alignment horizontal="left" vertical="center"/>
    </xf>
    <xf numFmtId="0" fontId="19" fillId="0" borderId="19" xfId="0" applyFont="1" applyBorder="1" applyAlignment="1">
      <alignment horizontal="left" vertical="center" wrapText="1"/>
    </xf>
    <xf numFmtId="0" fontId="19" fillId="0" borderId="0" xfId="0" applyFont="1" applyAlignment="1">
      <alignment horizontal="left" vertical="center" wrapText="1"/>
    </xf>
    <xf numFmtId="0" fontId="3" fillId="7" borderId="33" xfId="0" applyFont="1" applyFill="1" applyBorder="1" applyAlignment="1">
      <alignment horizontal="left" vertical="center" wrapText="1"/>
    </xf>
    <xf numFmtId="0" fontId="3" fillId="7" borderId="34" xfId="0" applyFont="1" applyFill="1" applyBorder="1" applyAlignment="1">
      <alignment horizontal="left" vertical="center" wrapText="1"/>
    </xf>
    <xf numFmtId="0" fontId="0" fillId="0" borderId="36" xfId="0" applyBorder="1" applyAlignment="1">
      <alignment horizontal="left" vertical="center" wrapText="1"/>
    </xf>
  </cellXfs>
  <cellStyles count="3">
    <cellStyle name="40% - ส่วนที่ถูกเน้น6" xfId="1" builtinId="51"/>
    <cellStyle name="จุลภาค [0]" xfId="2" builtinId="6"/>
    <cellStyle name="ปกติ"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image" Target="../media/image17.png"/><Relationship Id="rId18" Type="http://schemas.openxmlformats.org/officeDocument/2006/relationships/image" Target="../media/image21.png"/><Relationship Id="rId3" Type="http://schemas.openxmlformats.org/officeDocument/2006/relationships/image" Target="../media/image1.png"/><Relationship Id="rId21" Type="http://schemas.openxmlformats.org/officeDocument/2006/relationships/image" Target="../media/image10.png"/><Relationship Id="rId7" Type="http://schemas.openxmlformats.org/officeDocument/2006/relationships/image" Target="../media/image13.png"/><Relationship Id="rId12" Type="http://schemas.openxmlformats.org/officeDocument/2006/relationships/image" Target="../media/image16.png"/><Relationship Id="rId17" Type="http://schemas.openxmlformats.org/officeDocument/2006/relationships/image" Target="../media/image20.png"/><Relationship Id="rId2" Type="http://schemas.openxmlformats.org/officeDocument/2006/relationships/image" Target="../media/image12.png"/><Relationship Id="rId16" Type="http://schemas.openxmlformats.org/officeDocument/2006/relationships/image" Target="../media/image19.png"/><Relationship Id="rId20" Type="http://schemas.openxmlformats.org/officeDocument/2006/relationships/image" Target="../media/image22.png"/><Relationship Id="rId1" Type="http://schemas.openxmlformats.org/officeDocument/2006/relationships/image" Target="../media/image11.png"/><Relationship Id="rId6" Type="http://schemas.openxmlformats.org/officeDocument/2006/relationships/image" Target="../media/image4.png"/><Relationship Id="rId11" Type="http://schemas.openxmlformats.org/officeDocument/2006/relationships/image" Target="../media/image15.png"/><Relationship Id="rId5" Type="http://schemas.openxmlformats.org/officeDocument/2006/relationships/image" Target="../media/image3.png"/><Relationship Id="rId15" Type="http://schemas.openxmlformats.org/officeDocument/2006/relationships/image" Target="../media/image7.png"/><Relationship Id="rId23" Type="http://schemas.openxmlformats.org/officeDocument/2006/relationships/image" Target="../media/image24.png"/><Relationship Id="rId10" Type="http://schemas.openxmlformats.org/officeDocument/2006/relationships/image" Target="../media/image14.png"/><Relationship Id="rId19" Type="http://schemas.openxmlformats.org/officeDocument/2006/relationships/image" Target="../media/image9.png"/><Relationship Id="rId4" Type="http://schemas.openxmlformats.org/officeDocument/2006/relationships/image" Target="../media/image2.png"/><Relationship Id="rId9" Type="http://schemas.openxmlformats.org/officeDocument/2006/relationships/image" Target="../media/image6.png"/><Relationship Id="rId14" Type="http://schemas.openxmlformats.org/officeDocument/2006/relationships/image" Target="../media/image18.png"/><Relationship Id="rId22" Type="http://schemas.openxmlformats.org/officeDocument/2006/relationships/image" Target="../media/image23.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4.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image" Target="../media/image17.png"/><Relationship Id="rId18" Type="http://schemas.openxmlformats.org/officeDocument/2006/relationships/image" Target="../media/image21.png"/><Relationship Id="rId3" Type="http://schemas.openxmlformats.org/officeDocument/2006/relationships/image" Target="../media/image1.png"/><Relationship Id="rId21" Type="http://schemas.openxmlformats.org/officeDocument/2006/relationships/image" Target="../media/image10.png"/><Relationship Id="rId7" Type="http://schemas.openxmlformats.org/officeDocument/2006/relationships/image" Target="../media/image13.png"/><Relationship Id="rId12" Type="http://schemas.openxmlformats.org/officeDocument/2006/relationships/image" Target="../media/image16.png"/><Relationship Id="rId17" Type="http://schemas.openxmlformats.org/officeDocument/2006/relationships/image" Target="../media/image20.png"/><Relationship Id="rId25" Type="http://schemas.openxmlformats.org/officeDocument/2006/relationships/image" Target="../media/image24.png"/><Relationship Id="rId2" Type="http://schemas.openxmlformats.org/officeDocument/2006/relationships/image" Target="../media/image12.png"/><Relationship Id="rId16" Type="http://schemas.openxmlformats.org/officeDocument/2006/relationships/image" Target="../media/image19.png"/><Relationship Id="rId20" Type="http://schemas.openxmlformats.org/officeDocument/2006/relationships/image" Target="../media/image22.png"/><Relationship Id="rId1" Type="http://schemas.openxmlformats.org/officeDocument/2006/relationships/image" Target="../media/image11.png"/><Relationship Id="rId6" Type="http://schemas.openxmlformats.org/officeDocument/2006/relationships/image" Target="../media/image4.png"/><Relationship Id="rId11" Type="http://schemas.openxmlformats.org/officeDocument/2006/relationships/image" Target="../media/image15.png"/><Relationship Id="rId24" Type="http://schemas.openxmlformats.org/officeDocument/2006/relationships/image" Target="../media/image26.png"/><Relationship Id="rId5" Type="http://schemas.openxmlformats.org/officeDocument/2006/relationships/image" Target="../media/image3.png"/><Relationship Id="rId15" Type="http://schemas.openxmlformats.org/officeDocument/2006/relationships/image" Target="../media/image7.png"/><Relationship Id="rId23" Type="http://schemas.openxmlformats.org/officeDocument/2006/relationships/image" Target="../media/image8.png"/><Relationship Id="rId10" Type="http://schemas.openxmlformats.org/officeDocument/2006/relationships/image" Target="../media/image14.png"/><Relationship Id="rId19" Type="http://schemas.openxmlformats.org/officeDocument/2006/relationships/image" Target="../media/image9.png"/><Relationship Id="rId4" Type="http://schemas.openxmlformats.org/officeDocument/2006/relationships/image" Target="../media/image2.png"/><Relationship Id="rId9" Type="http://schemas.openxmlformats.org/officeDocument/2006/relationships/image" Target="../media/image6.png"/><Relationship Id="rId14" Type="http://schemas.openxmlformats.org/officeDocument/2006/relationships/image" Target="../media/image18.png"/><Relationship Id="rId22" Type="http://schemas.openxmlformats.org/officeDocument/2006/relationships/image" Target="../media/image2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 Id="rId5" Type="http://schemas.openxmlformats.org/officeDocument/2006/relationships/image" Target="../media/image31.png"/><Relationship Id="rId4"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3</xdr:col>
      <xdr:colOff>106681</xdr:colOff>
      <xdr:row>14</xdr:row>
      <xdr:rowOff>76200</xdr:rowOff>
    </xdr:from>
    <xdr:to>
      <xdr:col>6</xdr:col>
      <xdr:colOff>525781</xdr:colOff>
      <xdr:row>14</xdr:row>
      <xdr:rowOff>566854</xdr:rowOff>
    </xdr:to>
    <xdr:pic>
      <xdr:nvPicPr>
        <xdr:cNvPr id="2" name="รูปภาพ 1">
          <a:extLst>
            <a:ext uri="{FF2B5EF4-FFF2-40B4-BE49-F238E27FC236}">
              <a16:creationId xmlns:a16="http://schemas.microsoft.com/office/drawing/2014/main" id="{738C91EB-E06C-4F43-A984-FFF3085DABE8}"/>
            </a:ext>
          </a:extLst>
        </xdr:cNvPr>
        <xdr:cNvPicPr>
          <a:picLocks noChangeAspect="1"/>
        </xdr:cNvPicPr>
      </xdr:nvPicPr>
      <xdr:blipFill>
        <a:blip xmlns:r="http://schemas.openxmlformats.org/officeDocument/2006/relationships" r:embed="rId1"/>
        <a:stretch>
          <a:fillRect/>
        </a:stretch>
      </xdr:blipFill>
      <xdr:spPr>
        <a:xfrm>
          <a:off x="2225041" y="12161520"/>
          <a:ext cx="4427220" cy="490654"/>
        </a:xfrm>
        <a:prstGeom prst="rect">
          <a:avLst/>
        </a:prstGeom>
      </xdr:spPr>
    </xdr:pic>
    <xdr:clientData/>
  </xdr:twoCellAnchor>
  <xdr:twoCellAnchor editAs="oneCell">
    <xdr:from>
      <xdr:col>3</xdr:col>
      <xdr:colOff>60961</xdr:colOff>
      <xdr:row>14</xdr:row>
      <xdr:rowOff>705382</xdr:rowOff>
    </xdr:from>
    <xdr:to>
      <xdr:col>6</xdr:col>
      <xdr:colOff>861061</xdr:colOff>
      <xdr:row>14</xdr:row>
      <xdr:rowOff>1265019</xdr:rowOff>
    </xdr:to>
    <xdr:pic>
      <xdr:nvPicPr>
        <xdr:cNvPr id="11" name="รูปภาพ 10">
          <a:extLst>
            <a:ext uri="{FF2B5EF4-FFF2-40B4-BE49-F238E27FC236}">
              <a16:creationId xmlns:a16="http://schemas.microsoft.com/office/drawing/2014/main" id="{18C2159E-27C9-45D0-969F-C692C41303F9}"/>
            </a:ext>
          </a:extLst>
        </xdr:cNvPr>
        <xdr:cNvPicPr>
          <a:picLocks noChangeAspect="1"/>
        </xdr:cNvPicPr>
      </xdr:nvPicPr>
      <xdr:blipFill>
        <a:blip xmlns:r="http://schemas.openxmlformats.org/officeDocument/2006/relationships" r:embed="rId2"/>
        <a:stretch>
          <a:fillRect/>
        </a:stretch>
      </xdr:blipFill>
      <xdr:spPr>
        <a:xfrm>
          <a:off x="2179321" y="12790702"/>
          <a:ext cx="4808220" cy="559637"/>
        </a:xfrm>
        <a:prstGeom prst="rect">
          <a:avLst/>
        </a:prstGeom>
      </xdr:spPr>
    </xdr:pic>
    <xdr:clientData/>
  </xdr:twoCellAnchor>
  <xdr:twoCellAnchor editAs="oneCell">
    <xdr:from>
      <xdr:col>2</xdr:col>
      <xdr:colOff>937260</xdr:colOff>
      <xdr:row>14</xdr:row>
      <xdr:rowOff>1318260</xdr:rowOff>
    </xdr:from>
    <xdr:to>
      <xdr:col>7</xdr:col>
      <xdr:colOff>1307481</xdr:colOff>
      <xdr:row>14</xdr:row>
      <xdr:rowOff>1714534</xdr:rowOff>
    </xdr:to>
    <xdr:pic>
      <xdr:nvPicPr>
        <xdr:cNvPr id="13" name="รูปภาพ 12">
          <a:extLst>
            <a:ext uri="{FF2B5EF4-FFF2-40B4-BE49-F238E27FC236}">
              <a16:creationId xmlns:a16="http://schemas.microsoft.com/office/drawing/2014/main" id="{4CBE7B24-9C01-4648-87DB-89F34E627D64}"/>
            </a:ext>
          </a:extLst>
        </xdr:cNvPr>
        <xdr:cNvPicPr>
          <a:picLocks noChangeAspect="1"/>
        </xdr:cNvPicPr>
      </xdr:nvPicPr>
      <xdr:blipFill>
        <a:blip xmlns:r="http://schemas.openxmlformats.org/officeDocument/2006/relationships" r:embed="rId3"/>
        <a:stretch>
          <a:fillRect/>
        </a:stretch>
      </xdr:blipFill>
      <xdr:spPr>
        <a:xfrm>
          <a:off x="2118360" y="9936480"/>
          <a:ext cx="6382401" cy="396274"/>
        </a:xfrm>
        <a:prstGeom prst="rect">
          <a:avLst/>
        </a:prstGeom>
      </xdr:spPr>
    </xdr:pic>
    <xdr:clientData/>
  </xdr:twoCellAnchor>
  <xdr:twoCellAnchor editAs="oneCell">
    <xdr:from>
      <xdr:col>7</xdr:col>
      <xdr:colOff>1882140</xdr:colOff>
      <xdr:row>14</xdr:row>
      <xdr:rowOff>99060</xdr:rowOff>
    </xdr:from>
    <xdr:to>
      <xdr:col>9</xdr:col>
      <xdr:colOff>253148</xdr:colOff>
      <xdr:row>14</xdr:row>
      <xdr:rowOff>556300</xdr:rowOff>
    </xdr:to>
    <xdr:pic>
      <xdr:nvPicPr>
        <xdr:cNvPr id="15" name="รูปภาพ 14">
          <a:extLst>
            <a:ext uri="{FF2B5EF4-FFF2-40B4-BE49-F238E27FC236}">
              <a16:creationId xmlns:a16="http://schemas.microsoft.com/office/drawing/2014/main" id="{AF725C7B-C98A-48B1-90A5-530AC767E392}"/>
            </a:ext>
          </a:extLst>
        </xdr:cNvPr>
        <xdr:cNvPicPr>
          <a:picLocks noChangeAspect="1"/>
        </xdr:cNvPicPr>
      </xdr:nvPicPr>
      <xdr:blipFill>
        <a:blip xmlns:r="http://schemas.openxmlformats.org/officeDocument/2006/relationships" r:embed="rId4"/>
        <a:stretch>
          <a:fillRect/>
        </a:stretch>
      </xdr:blipFill>
      <xdr:spPr>
        <a:xfrm>
          <a:off x="8900160" y="12184380"/>
          <a:ext cx="5952908" cy="457240"/>
        </a:xfrm>
        <a:prstGeom prst="rect">
          <a:avLst/>
        </a:prstGeom>
      </xdr:spPr>
    </xdr:pic>
    <xdr:clientData/>
  </xdr:twoCellAnchor>
  <xdr:twoCellAnchor editAs="oneCell">
    <xdr:from>
      <xdr:col>7</xdr:col>
      <xdr:colOff>1882140</xdr:colOff>
      <xdr:row>14</xdr:row>
      <xdr:rowOff>815340</xdr:rowOff>
    </xdr:from>
    <xdr:to>
      <xdr:col>9</xdr:col>
      <xdr:colOff>298872</xdr:colOff>
      <xdr:row>14</xdr:row>
      <xdr:rowOff>1196373</xdr:rowOff>
    </xdr:to>
    <xdr:pic>
      <xdr:nvPicPr>
        <xdr:cNvPr id="16" name="รูปภาพ 15">
          <a:extLst>
            <a:ext uri="{FF2B5EF4-FFF2-40B4-BE49-F238E27FC236}">
              <a16:creationId xmlns:a16="http://schemas.microsoft.com/office/drawing/2014/main" id="{F8CF25A2-1BFB-4320-A771-4C400FAE0EDB}"/>
            </a:ext>
          </a:extLst>
        </xdr:cNvPr>
        <xdr:cNvPicPr>
          <a:picLocks noChangeAspect="1"/>
        </xdr:cNvPicPr>
      </xdr:nvPicPr>
      <xdr:blipFill>
        <a:blip xmlns:r="http://schemas.openxmlformats.org/officeDocument/2006/relationships" r:embed="rId5"/>
        <a:stretch>
          <a:fillRect/>
        </a:stretch>
      </xdr:blipFill>
      <xdr:spPr>
        <a:xfrm>
          <a:off x="8900160" y="12900660"/>
          <a:ext cx="5998632" cy="381033"/>
        </a:xfrm>
        <a:prstGeom prst="rect">
          <a:avLst/>
        </a:prstGeom>
      </xdr:spPr>
    </xdr:pic>
    <xdr:clientData/>
  </xdr:twoCellAnchor>
  <xdr:twoCellAnchor editAs="oneCell">
    <xdr:from>
      <xdr:col>7</xdr:col>
      <xdr:colOff>1775460</xdr:colOff>
      <xdr:row>14</xdr:row>
      <xdr:rowOff>1295400</xdr:rowOff>
    </xdr:from>
    <xdr:to>
      <xdr:col>9</xdr:col>
      <xdr:colOff>497156</xdr:colOff>
      <xdr:row>14</xdr:row>
      <xdr:rowOff>1700026</xdr:rowOff>
    </xdr:to>
    <xdr:pic>
      <xdr:nvPicPr>
        <xdr:cNvPr id="17" name="รูปภาพ 16">
          <a:extLst>
            <a:ext uri="{FF2B5EF4-FFF2-40B4-BE49-F238E27FC236}">
              <a16:creationId xmlns:a16="http://schemas.microsoft.com/office/drawing/2014/main" id="{2F1E2CD7-CBCC-486F-83C7-63656C1605BA}"/>
            </a:ext>
          </a:extLst>
        </xdr:cNvPr>
        <xdr:cNvPicPr>
          <a:picLocks noChangeAspect="1"/>
        </xdr:cNvPicPr>
      </xdr:nvPicPr>
      <xdr:blipFill>
        <a:blip xmlns:r="http://schemas.openxmlformats.org/officeDocument/2006/relationships" r:embed="rId6"/>
        <a:stretch>
          <a:fillRect/>
        </a:stretch>
      </xdr:blipFill>
      <xdr:spPr>
        <a:xfrm>
          <a:off x="8793480" y="13380720"/>
          <a:ext cx="6303596" cy="404626"/>
        </a:xfrm>
        <a:prstGeom prst="rect">
          <a:avLst/>
        </a:prstGeom>
      </xdr:spPr>
    </xdr:pic>
    <xdr:clientData/>
  </xdr:twoCellAnchor>
  <xdr:oneCellAnchor>
    <xdr:from>
      <xdr:col>3</xdr:col>
      <xdr:colOff>205740</xdr:colOff>
      <xdr:row>27</xdr:row>
      <xdr:rowOff>45720</xdr:rowOff>
    </xdr:from>
    <xdr:ext cx="5340839" cy="518584"/>
    <xdr:pic>
      <xdr:nvPicPr>
        <xdr:cNvPr id="21" name="รูปภาพ 20">
          <a:extLst>
            <a:ext uri="{FF2B5EF4-FFF2-40B4-BE49-F238E27FC236}">
              <a16:creationId xmlns:a16="http://schemas.microsoft.com/office/drawing/2014/main" id="{EB5CE79D-8C74-4F96-B780-CE69BDF904AB}"/>
            </a:ext>
          </a:extLst>
        </xdr:cNvPr>
        <xdr:cNvPicPr>
          <a:picLocks noChangeAspect="1"/>
        </xdr:cNvPicPr>
      </xdr:nvPicPr>
      <xdr:blipFill>
        <a:blip xmlns:r="http://schemas.openxmlformats.org/officeDocument/2006/relationships" r:embed="rId7"/>
        <a:stretch>
          <a:fillRect/>
        </a:stretch>
      </xdr:blipFill>
      <xdr:spPr>
        <a:xfrm>
          <a:off x="2499360" y="23035260"/>
          <a:ext cx="5340839" cy="518584"/>
        </a:xfrm>
        <a:prstGeom prst="rect">
          <a:avLst/>
        </a:prstGeom>
      </xdr:spPr>
    </xdr:pic>
    <xdr:clientData/>
  </xdr:oneCellAnchor>
  <xdr:twoCellAnchor editAs="oneCell">
    <xdr:from>
      <xdr:col>3</xdr:col>
      <xdr:colOff>213360</xdr:colOff>
      <xdr:row>43</xdr:row>
      <xdr:rowOff>137160</xdr:rowOff>
    </xdr:from>
    <xdr:to>
      <xdr:col>7</xdr:col>
      <xdr:colOff>1383019</xdr:colOff>
      <xdr:row>43</xdr:row>
      <xdr:rowOff>485623</xdr:rowOff>
    </xdr:to>
    <xdr:pic>
      <xdr:nvPicPr>
        <xdr:cNvPr id="24" name="รูปภาพ 23">
          <a:extLst>
            <a:ext uri="{FF2B5EF4-FFF2-40B4-BE49-F238E27FC236}">
              <a16:creationId xmlns:a16="http://schemas.microsoft.com/office/drawing/2014/main" id="{1E8D6757-6618-4F83-8CDA-69C2DE5CCDE6}"/>
            </a:ext>
          </a:extLst>
        </xdr:cNvPr>
        <xdr:cNvPicPr>
          <a:picLocks noChangeAspect="1"/>
        </xdr:cNvPicPr>
      </xdr:nvPicPr>
      <xdr:blipFill>
        <a:blip xmlns:r="http://schemas.openxmlformats.org/officeDocument/2006/relationships" r:embed="rId8"/>
        <a:stretch>
          <a:fillRect/>
        </a:stretch>
      </xdr:blipFill>
      <xdr:spPr>
        <a:xfrm>
          <a:off x="2506980" y="26296620"/>
          <a:ext cx="6069319" cy="348463"/>
        </a:xfrm>
        <a:prstGeom prst="rect">
          <a:avLst/>
        </a:prstGeom>
      </xdr:spPr>
    </xdr:pic>
    <xdr:clientData/>
  </xdr:twoCellAnchor>
  <xdr:oneCellAnchor>
    <xdr:from>
      <xdr:col>3</xdr:col>
      <xdr:colOff>228600</xdr:colOff>
      <xdr:row>27</xdr:row>
      <xdr:rowOff>594360</xdr:rowOff>
    </xdr:from>
    <xdr:ext cx="5096632" cy="560824"/>
    <xdr:pic>
      <xdr:nvPicPr>
        <xdr:cNvPr id="25" name="รูปภาพ 24">
          <a:extLst>
            <a:ext uri="{FF2B5EF4-FFF2-40B4-BE49-F238E27FC236}">
              <a16:creationId xmlns:a16="http://schemas.microsoft.com/office/drawing/2014/main" id="{B40A676F-5A83-4CB7-B9FC-86379D63F371}"/>
            </a:ext>
          </a:extLst>
        </xdr:cNvPr>
        <xdr:cNvPicPr>
          <a:picLocks noChangeAspect="1"/>
        </xdr:cNvPicPr>
      </xdr:nvPicPr>
      <xdr:blipFill>
        <a:blip xmlns:r="http://schemas.openxmlformats.org/officeDocument/2006/relationships" r:embed="rId9"/>
        <a:stretch>
          <a:fillRect/>
        </a:stretch>
      </xdr:blipFill>
      <xdr:spPr>
        <a:xfrm>
          <a:off x="2522220" y="23583900"/>
          <a:ext cx="5096632" cy="560824"/>
        </a:xfrm>
        <a:prstGeom prst="rect">
          <a:avLst/>
        </a:prstGeom>
      </xdr:spPr>
    </xdr:pic>
    <xdr:clientData/>
  </xdr:oneCellAnchor>
  <xdr:oneCellAnchor>
    <xdr:from>
      <xdr:col>3</xdr:col>
      <xdr:colOff>236220</xdr:colOff>
      <xdr:row>27</xdr:row>
      <xdr:rowOff>1219200</xdr:rowOff>
    </xdr:from>
    <xdr:ext cx="4948890" cy="567001"/>
    <xdr:pic>
      <xdr:nvPicPr>
        <xdr:cNvPr id="26" name="รูปภาพ 25">
          <a:extLst>
            <a:ext uri="{FF2B5EF4-FFF2-40B4-BE49-F238E27FC236}">
              <a16:creationId xmlns:a16="http://schemas.microsoft.com/office/drawing/2014/main" id="{808EFA14-82EB-4E68-8101-CC5B767E1187}"/>
            </a:ext>
          </a:extLst>
        </xdr:cNvPr>
        <xdr:cNvPicPr>
          <a:picLocks noChangeAspect="1"/>
        </xdr:cNvPicPr>
      </xdr:nvPicPr>
      <xdr:blipFill>
        <a:blip xmlns:r="http://schemas.openxmlformats.org/officeDocument/2006/relationships" r:embed="rId10"/>
        <a:stretch>
          <a:fillRect/>
        </a:stretch>
      </xdr:blipFill>
      <xdr:spPr>
        <a:xfrm>
          <a:off x="2529840" y="24208740"/>
          <a:ext cx="4948890" cy="56700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82550</xdr:colOff>
      <xdr:row>14</xdr:row>
      <xdr:rowOff>57150</xdr:rowOff>
    </xdr:from>
    <xdr:to>
      <xdr:col>7</xdr:col>
      <xdr:colOff>630542</xdr:colOff>
      <xdr:row>14</xdr:row>
      <xdr:rowOff>453424</xdr:rowOff>
    </xdr:to>
    <xdr:pic>
      <xdr:nvPicPr>
        <xdr:cNvPr id="4" name="รูปภาพ 3">
          <a:extLst>
            <a:ext uri="{FF2B5EF4-FFF2-40B4-BE49-F238E27FC236}">
              <a16:creationId xmlns:a16="http://schemas.microsoft.com/office/drawing/2014/main" id="{7B900DA9-36D1-D43A-1C8B-1CE06FE9B9A9}"/>
            </a:ext>
          </a:extLst>
        </xdr:cNvPr>
        <xdr:cNvPicPr>
          <a:picLocks noChangeAspect="1"/>
        </xdr:cNvPicPr>
      </xdr:nvPicPr>
      <xdr:blipFill>
        <a:blip xmlns:r="http://schemas.openxmlformats.org/officeDocument/2006/relationships" r:embed="rId1"/>
        <a:stretch>
          <a:fillRect/>
        </a:stretch>
      </xdr:blipFill>
      <xdr:spPr>
        <a:xfrm>
          <a:off x="1047750" y="4902200"/>
          <a:ext cx="6043184" cy="396274"/>
        </a:xfrm>
        <a:prstGeom prst="rect">
          <a:avLst/>
        </a:prstGeom>
      </xdr:spPr>
    </xdr:pic>
    <xdr:clientData/>
  </xdr:twoCellAnchor>
  <xdr:twoCellAnchor editAs="oneCell">
    <xdr:from>
      <xdr:col>4</xdr:col>
      <xdr:colOff>95250</xdr:colOff>
      <xdr:row>19</xdr:row>
      <xdr:rowOff>63500</xdr:rowOff>
    </xdr:from>
    <xdr:to>
      <xdr:col>7</xdr:col>
      <xdr:colOff>823082</xdr:colOff>
      <xdr:row>19</xdr:row>
      <xdr:rowOff>502957</xdr:rowOff>
    </xdr:to>
    <xdr:pic>
      <xdr:nvPicPr>
        <xdr:cNvPr id="6" name="รูปภาพ 5">
          <a:extLst>
            <a:ext uri="{FF2B5EF4-FFF2-40B4-BE49-F238E27FC236}">
              <a16:creationId xmlns:a16="http://schemas.microsoft.com/office/drawing/2014/main" id="{B3D00AF6-9DC6-1284-F3EC-F489F641B057}"/>
            </a:ext>
          </a:extLst>
        </xdr:cNvPr>
        <xdr:cNvPicPr>
          <a:picLocks noChangeAspect="1"/>
        </xdr:cNvPicPr>
      </xdr:nvPicPr>
      <xdr:blipFill>
        <a:blip xmlns:r="http://schemas.openxmlformats.org/officeDocument/2006/relationships" r:embed="rId2"/>
        <a:stretch>
          <a:fillRect/>
        </a:stretch>
      </xdr:blipFill>
      <xdr:spPr>
        <a:xfrm>
          <a:off x="1060450" y="7467600"/>
          <a:ext cx="6223024" cy="439457"/>
        </a:xfrm>
        <a:prstGeom prst="rect">
          <a:avLst/>
        </a:prstGeom>
      </xdr:spPr>
    </xdr:pic>
    <xdr:clientData/>
  </xdr:twoCellAnchor>
  <xdr:twoCellAnchor editAs="oneCell">
    <xdr:from>
      <xdr:col>4</xdr:col>
      <xdr:colOff>139700</xdr:colOff>
      <xdr:row>26</xdr:row>
      <xdr:rowOff>27497</xdr:rowOff>
    </xdr:from>
    <xdr:to>
      <xdr:col>7</xdr:col>
      <xdr:colOff>14654</xdr:colOff>
      <xdr:row>26</xdr:row>
      <xdr:rowOff>623627</xdr:rowOff>
    </xdr:to>
    <xdr:pic>
      <xdr:nvPicPr>
        <xdr:cNvPr id="8" name="รูปภาพ 7">
          <a:extLst>
            <a:ext uri="{FF2B5EF4-FFF2-40B4-BE49-F238E27FC236}">
              <a16:creationId xmlns:a16="http://schemas.microsoft.com/office/drawing/2014/main" id="{164CA38D-9F45-FC9C-B68C-DB6AC9137D77}"/>
            </a:ext>
          </a:extLst>
        </xdr:cNvPr>
        <xdr:cNvPicPr>
          <a:picLocks noChangeAspect="1"/>
        </xdr:cNvPicPr>
      </xdr:nvPicPr>
      <xdr:blipFill>
        <a:blip xmlns:r="http://schemas.openxmlformats.org/officeDocument/2006/relationships" r:embed="rId3"/>
        <a:stretch>
          <a:fillRect/>
        </a:stretch>
      </xdr:blipFill>
      <xdr:spPr>
        <a:xfrm>
          <a:off x="1104900" y="11489247"/>
          <a:ext cx="5372100" cy="596130"/>
        </a:xfrm>
        <a:prstGeom prst="rect">
          <a:avLst/>
        </a:prstGeom>
      </xdr:spPr>
    </xdr:pic>
    <xdr:clientData/>
  </xdr:twoCellAnchor>
  <xdr:twoCellAnchor editAs="oneCell">
    <xdr:from>
      <xdr:col>4</xdr:col>
      <xdr:colOff>317500</xdr:colOff>
      <xdr:row>37</xdr:row>
      <xdr:rowOff>527050</xdr:rowOff>
    </xdr:from>
    <xdr:to>
      <xdr:col>7</xdr:col>
      <xdr:colOff>248258</xdr:colOff>
      <xdr:row>38</xdr:row>
      <xdr:rowOff>626209</xdr:rowOff>
    </xdr:to>
    <xdr:pic>
      <xdr:nvPicPr>
        <xdr:cNvPr id="12" name="รูปภาพ 11">
          <a:extLst>
            <a:ext uri="{FF2B5EF4-FFF2-40B4-BE49-F238E27FC236}">
              <a16:creationId xmlns:a16="http://schemas.microsoft.com/office/drawing/2014/main" id="{0F339A24-5843-F095-35F7-7AEA4C7F3C74}"/>
            </a:ext>
          </a:extLst>
        </xdr:cNvPr>
        <xdr:cNvPicPr>
          <a:picLocks noChangeAspect="1"/>
        </xdr:cNvPicPr>
      </xdr:nvPicPr>
      <xdr:blipFill>
        <a:blip xmlns:r="http://schemas.openxmlformats.org/officeDocument/2006/relationships" r:embed="rId4"/>
        <a:stretch>
          <a:fillRect/>
        </a:stretch>
      </xdr:blipFill>
      <xdr:spPr>
        <a:xfrm>
          <a:off x="1282700" y="17710150"/>
          <a:ext cx="5425950" cy="632559"/>
        </a:xfrm>
        <a:prstGeom prst="rect">
          <a:avLst/>
        </a:prstGeom>
      </xdr:spPr>
    </xdr:pic>
    <xdr:clientData/>
  </xdr:twoCellAnchor>
  <xdr:twoCellAnchor editAs="oneCell">
    <xdr:from>
      <xdr:col>4</xdr:col>
      <xdr:colOff>330200</xdr:colOff>
      <xdr:row>50</xdr:row>
      <xdr:rowOff>106485</xdr:rowOff>
    </xdr:from>
    <xdr:to>
      <xdr:col>8</xdr:col>
      <xdr:colOff>71478</xdr:colOff>
      <xdr:row>50</xdr:row>
      <xdr:rowOff>502759</xdr:rowOff>
    </xdr:to>
    <xdr:pic>
      <xdr:nvPicPr>
        <xdr:cNvPr id="16" name="รูปภาพ 15">
          <a:extLst>
            <a:ext uri="{FF2B5EF4-FFF2-40B4-BE49-F238E27FC236}">
              <a16:creationId xmlns:a16="http://schemas.microsoft.com/office/drawing/2014/main" id="{CF7C2766-5CFB-E30E-FD16-4989D3B7083D}"/>
            </a:ext>
          </a:extLst>
        </xdr:cNvPr>
        <xdr:cNvPicPr>
          <a:picLocks noChangeAspect="1"/>
        </xdr:cNvPicPr>
      </xdr:nvPicPr>
      <xdr:blipFill>
        <a:blip xmlns:r="http://schemas.openxmlformats.org/officeDocument/2006/relationships" r:embed="rId5"/>
        <a:stretch>
          <a:fillRect/>
        </a:stretch>
      </xdr:blipFill>
      <xdr:spPr>
        <a:xfrm>
          <a:off x="1303215" y="23740208"/>
          <a:ext cx="6382401" cy="396274"/>
        </a:xfrm>
        <a:prstGeom prst="rect">
          <a:avLst/>
        </a:prstGeom>
      </xdr:spPr>
    </xdr:pic>
    <xdr:clientData/>
  </xdr:twoCellAnchor>
  <xdr:twoCellAnchor editAs="oneCell">
    <xdr:from>
      <xdr:col>4</xdr:col>
      <xdr:colOff>0</xdr:colOff>
      <xdr:row>56</xdr:row>
      <xdr:rowOff>0</xdr:rowOff>
    </xdr:from>
    <xdr:to>
      <xdr:col>7</xdr:col>
      <xdr:colOff>448923</xdr:colOff>
      <xdr:row>56</xdr:row>
      <xdr:rowOff>457240</xdr:rowOff>
    </xdr:to>
    <xdr:pic>
      <xdr:nvPicPr>
        <xdr:cNvPr id="20" name="รูปภาพ 19">
          <a:extLst>
            <a:ext uri="{FF2B5EF4-FFF2-40B4-BE49-F238E27FC236}">
              <a16:creationId xmlns:a16="http://schemas.microsoft.com/office/drawing/2014/main" id="{9A1B70B4-1BC8-2DF0-9181-2A406E08EEBD}"/>
            </a:ext>
          </a:extLst>
        </xdr:cNvPr>
        <xdr:cNvPicPr>
          <a:picLocks noChangeAspect="1"/>
        </xdr:cNvPicPr>
      </xdr:nvPicPr>
      <xdr:blipFill>
        <a:blip xmlns:r="http://schemas.openxmlformats.org/officeDocument/2006/relationships" r:embed="rId6"/>
        <a:stretch>
          <a:fillRect/>
        </a:stretch>
      </xdr:blipFill>
      <xdr:spPr>
        <a:xfrm>
          <a:off x="965200" y="26130250"/>
          <a:ext cx="5944115" cy="457240"/>
        </a:xfrm>
        <a:prstGeom prst="rect">
          <a:avLst/>
        </a:prstGeom>
      </xdr:spPr>
    </xdr:pic>
    <xdr:clientData/>
  </xdr:twoCellAnchor>
  <xdr:twoCellAnchor editAs="oneCell">
    <xdr:from>
      <xdr:col>4</xdr:col>
      <xdr:colOff>749300</xdr:colOff>
      <xdr:row>61</xdr:row>
      <xdr:rowOff>20619</xdr:rowOff>
    </xdr:from>
    <xdr:to>
      <xdr:col>6</xdr:col>
      <xdr:colOff>454758</xdr:colOff>
      <xdr:row>61</xdr:row>
      <xdr:rowOff>624913</xdr:rowOff>
    </xdr:to>
    <xdr:pic>
      <xdr:nvPicPr>
        <xdr:cNvPr id="24" name="รูปภาพ 23">
          <a:extLst>
            <a:ext uri="{FF2B5EF4-FFF2-40B4-BE49-F238E27FC236}">
              <a16:creationId xmlns:a16="http://schemas.microsoft.com/office/drawing/2014/main" id="{D9F27152-C8BF-6D4E-77EA-E4022F469973}"/>
            </a:ext>
          </a:extLst>
        </xdr:cNvPr>
        <xdr:cNvPicPr>
          <a:picLocks noChangeAspect="1"/>
        </xdr:cNvPicPr>
      </xdr:nvPicPr>
      <xdr:blipFill>
        <a:blip xmlns:r="http://schemas.openxmlformats.org/officeDocument/2006/relationships" r:embed="rId7"/>
        <a:stretch>
          <a:fillRect/>
        </a:stretch>
      </xdr:blipFill>
      <xdr:spPr>
        <a:xfrm>
          <a:off x="1714500" y="28405119"/>
          <a:ext cx="4235450" cy="604294"/>
        </a:xfrm>
        <a:prstGeom prst="rect">
          <a:avLst/>
        </a:prstGeom>
      </xdr:spPr>
    </xdr:pic>
    <xdr:clientData/>
  </xdr:twoCellAnchor>
  <xdr:twoCellAnchor editAs="oneCell">
    <xdr:from>
      <xdr:col>4</xdr:col>
      <xdr:colOff>120650</xdr:colOff>
      <xdr:row>70</xdr:row>
      <xdr:rowOff>101600</xdr:rowOff>
    </xdr:from>
    <xdr:to>
      <xdr:col>7</xdr:col>
      <xdr:colOff>615297</xdr:colOff>
      <xdr:row>70</xdr:row>
      <xdr:rowOff>482633</xdr:rowOff>
    </xdr:to>
    <xdr:pic>
      <xdr:nvPicPr>
        <xdr:cNvPr id="28" name="รูปภาพ 27">
          <a:extLst>
            <a:ext uri="{FF2B5EF4-FFF2-40B4-BE49-F238E27FC236}">
              <a16:creationId xmlns:a16="http://schemas.microsoft.com/office/drawing/2014/main" id="{BAF2CAE1-7913-7EB4-7D44-0C05806D6031}"/>
            </a:ext>
          </a:extLst>
        </xdr:cNvPr>
        <xdr:cNvPicPr>
          <a:picLocks noChangeAspect="1"/>
        </xdr:cNvPicPr>
      </xdr:nvPicPr>
      <xdr:blipFill>
        <a:blip xmlns:r="http://schemas.openxmlformats.org/officeDocument/2006/relationships" r:embed="rId8"/>
        <a:stretch>
          <a:fillRect/>
        </a:stretch>
      </xdr:blipFill>
      <xdr:spPr>
        <a:xfrm>
          <a:off x="1085850" y="35585400"/>
          <a:ext cx="5989839" cy="381033"/>
        </a:xfrm>
        <a:prstGeom prst="rect">
          <a:avLst/>
        </a:prstGeom>
      </xdr:spPr>
    </xdr:pic>
    <xdr:clientData/>
  </xdr:twoCellAnchor>
  <xdr:twoCellAnchor editAs="oneCell">
    <xdr:from>
      <xdr:col>3</xdr:col>
      <xdr:colOff>114300</xdr:colOff>
      <xdr:row>80</xdr:row>
      <xdr:rowOff>182158</xdr:rowOff>
    </xdr:from>
    <xdr:to>
      <xdr:col>7</xdr:col>
      <xdr:colOff>632558</xdr:colOff>
      <xdr:row>80</xdr:row>
      <xdr:rowOff>586784</xdr:rowOff>
    </xdr:to>
    <xdr:pic>
      <xdr:nvPicPr>
        <xdr:cNvPr id="32" name="รูปภาพ 31">
          <a:extLst>
            <a:ext uri="{FF2B5EF4-FFF2-40B4-BE49-F238E27FC236}">
              <a16:creationId xmlns:a16="http://schemas.microsoft.com/office/drawing/2014/main" id="{EFB35D75-5B37-C9D4-3DAB-76D0AA514349}"/>
            </a:ext>
          </a:extLst>
        </xdr:cNvPr>
        <xdr:cNvPicPr>
          <a:picLocks noChangeAspect="1"/>
        </xdr:cNvPicPr>
      </xdr:nvPicPr>
      <xdr:blipFill>
        <a:blip xmlns:r="http://schemas.openxmlformats.org/officeDocument/2006/relationships" r:embed="rId9"/>
        <a:stretch>
          <a:fillRect/>
        </a:stretch>
      </xdr:blipFill>
      <xdr:spPr>
        <a:xfrm>
          <a:off x="800100" y="39755358"/>
          <a:ext cx="6292850" cy="404626"/>
        </a:xfrm>
        <a:prstGeom prst="rect">
          <a:avLst/>
        </a:prstGeom>
      </xdr:spPr>
    </xdr:pic>
    <xdr:clientData/>
  </xdr:twoCellAnchor>
  <xdr:twoCellAnchor editAs="oneCell">
    <xdr:from>
      <xdr:col>4</xdr:col>
      <xdr:colOff>869950</xdr:colOff>
      <xdr:row>92</xdr:row>
      <xdr:rowOff>88901</xdr:rowOff>
    </xdr:from>
    <xdr:to>
      <xdr:col>7</xdr:col>
      <xdr:colOff>537308</xdr:colOff>
      <xdr:row>92</xdr:row>
      <xdr:rowOff>635891</xdr:rowOff>
    </xdr:to>
    <xdr:pic>
      <xdr:nvPicPr>
        <xdr:cNvPr id="34" name="รูปภาพ 33">
          <a:extLst>
            <a:ext uri="{FF2B5EF4-FFF2-40B4-BE49-F238E27FC236}">
              <a16:creationId xmlns:a16="http://schemas.microsoft.com/office/drawing/2014/main" id="{F58C23E5-85D3-AC6D-77F4-EEE95CE04393}"/>
            </a:ext>
          </a:extLst>
        </xdr:cNvPr>
        <xdr:cNvPicPr>
          <a:picLocks noChangeAspect="1"/>
        </xdr:cNvPicPr>
      </xdr:nvPicPr>
      <xdr:blipFill>
        <a:blip xmlns:r="http://schemas.openxmlformats.org/officeDocument/2006/relationships" r:embed="rId10"/>
        <a:stretch>
          <a:fillRect/>
        </a:stretch>
      </xdr:blipFill>
      <xdr:spPr>
        <a:xfrm>
          <a:off x="1835150" y="44723051"/>
          <a:ext cx="5162550" cy="546990"/>
        </a:xfrm>
        <a:prstGeom prst="rect">
          <a:avLst/>
        </a:prstGeom>
      </xdr:spPr>
    </xdr:pic>
    <xdr:clientData/>
  </xdr:twoCellAnchor>
  <xdr:twoCellAnchor editAs="oneCell">
    <xdr:from>
      <xdr:col>3</xdr:col>
      <xdr:colOff>215901</xdr:colOff>
      <xdr:row>97</xdr:row>
      <xdr:rowOff>37944</xdr:rowOff>
    </xdr:from>
    <xdr:to>
      <xdr:col>7</xdr:col>
      <xdr:colOff>867509</xdr:colOff>
      <xdr:row>97</xdr:row>
      <xdr:rowOff>421683</xdr:rowOff>
    </xdr:to>
    <xdr:pic>
      <xdr:nvPicPr>
        <xdr:cNvPr id="35" name="รูปภาพ 34">
          <a:extLst>
            <a:ext uri="{FF2B5EF4-FFF2-40B4-BE49-F238E27FC236}">
              <a16:creationId xmlns:a16="http://schemas.microsoft.com/office/drawing/2014/main" id="{AA0CE84C-2A07-D5DC-6920-BDD5E005EE94}"/>
            </a:ext>
          </a:extLst>
        </xdr:cNvPr>
        <xdr:cNvPicPr>
          <a:picLocks noChangeAspect="1"/>
        </xdr:cNvPicPr>
      </xdr:nvPicPr>
      <xdr:blipFill>
        <a:blip xmlns:r="http://schemas.openxmlformats.org/officeDocument/2006/relationships" r:embed="rId11"/>
        <a:stretch>
          <a:fillRect/>
        </a:stretch>
      </xdr:blipFill>
      <xdr:spPr>
        <a:xfrm>
          <a:off x="901701" y="48316994"/>
          <a:ext cx="6426200" cy="383739"/>
        </a:xfrm>
        <a:prstGeom prst="rect">
          <a:avLst/>
        </a:prstGeom>
      </xdr:spPr>
    </xdr:pic>
    <xdr:clientData/>
  </xdr:twoCellAnchor>
  <xdr:twoCellAnchor editAs="oneCell">
    <xdr:from>
      <xdr:col>4</xdr:col>
      <xdr:colOff>188546</xdr:colOff>
      <xdr:row>104</xdr:row>
      <xdr:rowOff>13493</xdr:rowOff>
    </xdr:from>
    <xdr:to>
      <xdr:col>6</xdr:col>
      <xdr:colOff>867508</xdr:colOff>
      <xdr:row>104</xdr:row>
      <xdr:rowOff>513222</xdr:rowOff>
    </xdr:to>
    <xdr:pic>
      <xdr:nvPicPr>
        <xdr:cNvPr id="37" name="รูปภาพ 36">
          <a:extLst>
            <a:ext uri="{FF2B5EF4-FFF2-40B4-BE49-F238E27FC236}">
              <a16:creationId xmlns:a16="http://schemas.microsoft.com/office/drawing/2014/main" id="{8D24B6B8-5BF1-33E9-5940-6B704B5E6A7F}"/>
            </a:ext>
          </a:extLst>
        </xdr:cNvPr>
        <xdr:cNvPicPr>
          <a:picLocks noChangeAspect="1"/>
        </xdr:cNvPicPr>
      </xdr:nvPicPr>
      <xdr:blipFill>
        <a:blip xmlns:r="http://schemas.openxmlformats.org/officeDocument/2006/relationships" r:embed="rId12"/>
        <a:stretch>
          <a:fillRect/>
        </a:stretch>
      </xdr:blipFill>
      <xdr:spPr>
        <a:xfrm>
          <a:off x="1161561" y="51460216"/>
          <a:ext cx="5215793" cy="499729"/>
        </a:xfrm>
        <a:prstGeom prst="rect">
          <a:avLst/>
        </a:prstGeom>
      </xdr:spPr>
    </xdr:pic>
    <xdr:clientData/>
  </xdr:twoCellAnchor>
  <xdr:twoCellAnchor editAs="oneCell">
    <xdr:from>
      <xdr:col>4</xdr:col>
      <xdr:colOff>317500</xdr:colOff>
      <xdr:row>117</xdr:row>
      <xdr:rowOff>30418</xdr:rowOff>
    </xdr:from>
    <xdr:to>
      <xdr:col>7</xdr:col>
      <xdr:colOff>537308</xdr:colOff>
      <xdr:row>117</xdr:row>
      <xdr:rowOff>674443</xdr:rowOff>
    </xdr:to>
    <xdr:pic>
      <xdr:nvPicPr>
        <xdr:cNvPr id="38" name="รูปภาพ 37">
          <a:extLst>
            <a:ext uri="{FF2B5EF4-FFF2-40B4-BE49-F238E27FC236}">
              <a16:creationId xmlns:a16="http://schemas.microsoft.com/office/drawing/2014/main" id="{2C935053-853E-2A5A-2F33-7C55C08CDB74}"/>
            </a:ext>
          </a:extLst>
        </xdr:cNvPr>
        <xdr:cNvPicPr>
          <a:picLocks noChangeAspect="1"/>
        </xdr:cNvPicPr>
      </xdr:nvPicPr>
      <xdr:blipFill>
        <a:blip xmlns:r="http://schemas.openxmlformats.org/officeDocument/2006/relationships" r:embed="rId13"/>
        <a:stretch>
          <a:fillRect/>
        </a:stretch>
      </xdr:blipFill>
      <xdr:spPr>
        <a:xfrm>
          <a:off x="1282700" y="57415368"/>
          <a:ext cx="5715000" cy="644025"/>
        </a:xfrm>
        <a:prstGeom prst="rect">
          <a:avLst/>
        </a:prstGeom>
      </xdr:spPr>
    </xdr:pic>
    <xdr:clientData/>
  </xdr:twoCellAnchor>
  <xdr:twoCellAnchor editAs="oneCell">
    <xdr:from>
      <xdr:col>4</xdr:col>
      <xdr:colOff>0</xdr:colOff>
      <xdr:row>127</xdr:row>
      <xdr:rowOff>89010</xdr:rowOff>
    </xdr:from>
    <xdr:to>
      <xdr:col>7</xdr:col>
      <xdr:colOff>721458</xdr:colOff>
      <xdr:row>127</xdr:row>
      <xdr:rowOff>510584</xdr:rowOff>
    </xdr:to>
    <xdr:pic>
      <xdr:nvPicPr>
        <xdr:cNvPr id="40" name="รูปภาพ 39">
          <a:extLst>
            <a:ext uri="{FF2B5EF4-FFF2-40B4-BE49-F238E27FC236}">
              <a16:creationId xmlns:a16="http://schemas.microsoft.com/office/drawing/2014/main" id="{004A9141-8A0C-2249-FE9D-5C16E2AC544B}"/>
            </a:ext>
          </a:extLst>
        </xdr:cNvPr>
        <xdr:cNvPicPr>
          <a:picLocks noChangeAspect="1"/>
        </xdr:cNvPicPr>
      </xdr:nvPicPr>
      <xdr:blipFill>
        <a:blip xmlns:r="http://schemas.openxmlformats.org/officeDocument/2006/relationships" r:embed="rId14"/>
        <a:stretch>
          <a:fillRect/>
        </a:stretch>
      </xdr:blipFill>
      <xdr:spPr>
        <a:xfrm>
          <a:off x="965200" y="62763510"/>
          <a:ext cx="6216650" cy="421574"/>
        </a:xfrm>
        <a:prstGeom prst="rect">
          <a:avLst/>
        </a:prstGeom>
      </xdr:spPr>
    </xdr:pic>
    <xdr:clientData/>
  </xdr:twoCellAnchor>
  <xdr:twoCellAnchor editAs="oneCell">
    <xdr:from>
      <xdr:col>4</xdr:col>
      <xdr:colOff>95250</xdr:colOff>
      <xdr:row>136</xdr:row>
      <xdr:rowOff>101241</xdr:rowOff>
    </xdr:from>
    <xdr:to>
      <xdr:col>6</xdr:col>
      <xdr:colOff>899258</xdr:colOff>
      <xdr:row>136</xdr:row>
      <xdr:rowOff>619825</xdr:rowOff>
    </xdr:to>
    <xdr:pic>
      <xdr:nvPicPr>
        <xdr:cNvPr id="43" name="รูปภาพ 42">
          <a:extLst>
            <a:ext uri="{FF2B5EF4-FFF2-40B4-BE49-F238E27FC236}">
              <a16:creationId xmlns:a16="http://schemas.microsoft.com/office/drawing/2014/main" id="{C2567AC8-A940-43AD-4D44-4348C9391E04}"/>
            </a:ext>
          </a:extLst>
        </xdr:cNvPr>
        <xdr:cNvPicPr>
          <a:picLocks noChangeAspect="1"/>
        </xdr:cNvPicPr>
      </xdr:nvPicPr>
      <xdr:blipFill>
        <a:blip xmlns:r="http://schemas.openxmlformats.org/officeDocument/2006/relationships" r:embed="rId15"/>
        <a:stretch>
          <a:fillRect/>
        </a:stretch>
      </xdr:blipFill>
      <xdr:spPr>
        <a:xfrm>
          <a:off x="1060450" y="67557291"/>
          <a:ext cx="5334000" cy="518584"/>
        </a:xfrm>
        <a:prstGeom prst="rect">
          <a:avLst/>
        </a:prstGeom>
      </xdr:spPr>
    </xdr:pic>
    <xdr:clientData/>
  </xdr:twoCellAnchor>
  <xdr:twoCellAnchor editAs="oneCell">
    <xdr:from>
      <xdr:col>4</xdr:col>
      <xdr:colOff>679450</xdr:colOff>
      <xdr:row>146</xdr:row>
      <xdr:rowOff>82422</xdr:rowOff>
    </xdr:from>
    <xdr:to>
      <xdr:col>8</xdr:col>
      <xdr:colOff>290635</xdr:colOff>
      <xdr:row>146</xdr:row>
      <xdr:rowOff>416595</xdr:rowOff>
    </xdr:to>
    <xdr:pic>
      <xdr:nvPicPr>
        <xdr:cNvPr id="45" name="รูปภาพ 44">
          <a:extLst>
            <a:ext uri="{FF2B5EF4-FFF2-40B4-BE49-F238E27FC236}">
              <a16:creationId xmlns:a16="http://schemas.microsoft.com/office/drawing/2014/main" id="{93362AD3-998E-82F1-0E4B-FABFF9DBE840}"/>
            </a:ext>
          </a:extLst>
        </xdr:cNvPr>
        <xdr:cNvPicPr>
          <a:picLocks noChangeAspect="1"/>
        </xdr:cNvPicPr>
      </xdr:nvPicPr>
      <xdr:blipFill>
        <a:blip xmlns:r="http://schemas.openxmlformats.org/officeDocument/2006/relationships" r:embed="rId16"/>
        <a:stretch>
          <a:fillRect/>
        </a:stretch>
      </xdr:blipFill>
      <xdr:spPr>
        <a:xfrm>
          <a:off x="1644650" y="72694672"/>
          <a:ext cx="6248400" cy="334173"/>
        </a:xfrm>
        <a:prstGeom prst="rect">
          <a:avLst/>
        </a:prstGeom>
      </xdr:spPr>
    </xdr:pic>
    <xdr:clientData/>
  </xdr:twoCellAnchor>
  <xdr:twoCellAnchor editAs="oneCell">
    <xdr:from>
      <xdr:col>4</xdr:col>
      <xdr:colOff>76201</xdr:colOff>
      <xdr:row>152</xdr:row>
      <xdr:rowOff>138880</xdr:rowOff>
    </xdr:from>
    <xdr:to>
      <xdr:col>7</xdr:col>
      <xdr:colOff>162659</xdr:colOff>
      <xdr:row>152</xdr:row>
      <xdr:rowOff>486455</xdr:rowOff>
    </xdr:to>
    <xdr:pic>
      <xdr:nvPicPr>
        <xdr:cNvPr id="47" name="รูปภาพ 46">
          <a:extLst>
            <a:ext uri="{FF2B5EF4-FFF2-40B4-BE49-F238E27FC236}">
              <a16:creationId xmlns:a16="http://schemas.microsoft.com/office/drawing/2014/main" id="{FF2F9C22-CD1B-0D65-3702-106006AF1FFE}"/>
            </a:ext>
          </a:extLst>
        </xdr:cNvPr>
        <xdr:cNvPicPr>
          <a:picLocks noChangeAspect="1"/>
        </xdr:cNvPicPr>
      </xdr:nvPicPr>
      <xdr:blipFill>
        <a:blip xmlns:r="http://schemas.openxmlformats.org/officeDocument/2006/relationships" r:embed="rId17"/>
        <a:stretch>
          <a:fillRect/>
        </a:stretch>
      </xdr:blipFill>
      <xdr:spPr>
        <a:xfrm>
          <a:off x="1041401" y="75462580"/>
          <a:ext cx="5581650" cy="347575"/>
        </a:xfrm>
        <a:prstGeom prst="rect">
          <a:avLst/>
        </a:prstGeom>
      </xdr:spPr>
    </xdr:pic>
    <xdr:clientData/>
  </xdr:twoCellAnchor>
  <xdr:twoCellAnchor editAs="oneCell">
    <xdr:from>
      <xdr:col>3</xdr:col>
      <xdr:colOff>247651</xdr:colOff>
      <xdr:row>157</xdr:row>
      <xdr:rowOff>43108</xdr:rowOff>
    </xdr:from>
    <xdr:to>
      <xdr:col>7</xdr:col>
      <xdr:colOff>353159</xdr:colOff>
      <xdr:row>157</xdr:row>
      <xdr:rowOff>472487</xdr:rowOff>
    </xdr:to>
    <xdr:pic>
      <xdr:nvPicPr>
        <xdr:cNvPr id="49" name="รูปภาพ 48">
          <a:extLst>
            <a:ext uri="{FF2B5EF4-FFF2-40B4-BE49-F238E27FC236}">
              <a16:creationId xmlns:a16="http://schemas.microsoft.com/office/drawing/2014/main" id="{362E2482-047F-D344-2CA1-996E93C72092}"/>
            </a:ext>
          </a:extLst>
        </xdr:cNvPr>
        <xdr:cNvPicPr>
          <a:picLocks noChangeAspect="1"/>
        </xdr:cNvPicPr>
      </xdr:nvPicPr>
      <xdr:blipFill>
        <a:blip xmlns:r="http://schemas.openxmlformats.org/officeDocument/2006/relationships" r:embed="rId18"/>
        <a:stretch>
          <a:fillRect/>
        </a:stretch>
      </xdr:blipFill>
      <xdr:spPr>
        <a:xfrm>
          <a:off x="933451" y="77475008"/>
          <a:ext cx="5880100" cy="429379"/>
        </a:xfrm>
        <a:prstGeom prst="rect">
          <a:avLst/>
        </a:prstGeom>
      </xdr:spPr>
    </xdr:pic>
    <xdr:clientData/>
  </xdr:twoCellAnchor>
  <xdr:twoCellAnchor editAs="oneCell">
    <xdr:from>
      <xdr:col>4</xdr:col>
      <xdr:colOff>438638</xdr:colOff>
      <xdr:row>164</xdr:row>
      <xdr:rowOff>125464</xdr:rowOff>
    </xdr:from>
    <xdr:to>
      <xdr:col>7</xdr:col>
      <xdr:colOff>31285</xdr:colOff>
      <xdr:row>164</xdr:row>
      <xdr:rowOff>686288</xdr:rowOff>
    </xdr:to>
    <xdr:pic>
      <xdr:nvPicPr>
        <xdr:cNvPr id="51" name="รูปภาพ 50">
          <a:extLst>
            <a:ext uri="{FF2B5EF4-FFF2-40B4-BE49-F238E27FC236}">
              <a16:creationId xmlns:a16="http://schemas.microsoft.com/office/drawing/2014/main" id="{AAB85546-C454-37DF-A739-36C51BBE3A8E}"/>
            </a:ext>
          </a:extLst>
        </xdr:cNvPr>
        <xdr:cNvPicPr>
          <a:picLocks noChangeAspect="1"/>
        </xdr:cNvPicPr>
      </xdr:nvPicPr>
      <xdr:blipFill>
        <a:blip xmlns:r="http://schemas.openxmlformats.org/officeDocument/2006/relationships" r:embed="rId19"/>
        <a:stretch>
          <a:fillRect/>
        </a:stretch>
      </xdr:blipFill>
      <xdr:spPr>
        <a:xfrm>
          <a:off x="1411653" y="82087356"/>
          <a:ext cx="5096632" cy="560824"/>
        </a:xfrm>
        <a:prstGeom prst="rect">
          <a:avLst/>
        </a:prstGeom>
      </xdr:spPr>
    </xdr:pic>
    <xdr:clientData/>
  </xdr:twoCellAnchor>
  <xdr:twoCellAnchor editAs="oneCell">
    <xdr:from>
      <xdr:col>3</xdr:col>
      <xdr:colOff>82550</xdr:colOff>
      <xdr:row>168</xdr:row>
      <xdr:rowOff>524253</xdr:rowOff>
    </xdr:from>
    <xdr:to>
      <xdr:col>7</xdr:col>
      <xdr:colOff>1084873</xdr:colOff>
      <xdr:row>169</xdr:row>
      <xdr:rowOff>448356</xdr:rowOff>
    </xdr:to>
    <xdr:pic>
      <xdr:nvPicPr>
        <xdr:cNvPr id="53" name="รูปภาพ 52">
          <a:extLst>
            <a:ext uri="{FF2B5EF4-FFF2-40B4-BE49-F238E27FC236}">
              <a16:creationId xmlns:a16="http://schemas.microsoft.com/office/drawing/2014/main" id="{736BE12C-DCA3-BE4F-D8F6-D76D403B3F51}"/>
            </a:ext>
          </a:extLst>
        </xdr:cNvPr>
        <xdr:cNvPicPr>
          <a:picLocks noChangeAspect="1"/>
        </xdr:cNvPicPr>
      </xdr:nvPicPr>
      <xdr:blipFill>
        <a:blip xmlns:r="http://schemas.openxmlformats.org/officeDocument/2006/relationships" r:embed="rId20"/>
        <a:stretch>
          <a:fillRect/>
        </a:stretch>
      </xdr:blipFill>
      <xdr:spPr>
        <a:xfrm>
          <a:off x="768350" y="84566503"/>
          <a:ext cx="6781800" cy="457502"/>
        </a:xfrm>
        <a:prstGeom prst="rect">
          <a:avLst/>
        </a:prstGeom>
      </xdr:spPr>
    </xdr:pic>
    <xdr:clientData/>
  </xdr:twoCellAnchor>
  <xdr:twoCellAnchor editAs="oneCell">
    <xdr:from>
      <xdr:col>4</xdr:col>
      <xdr:colOff>584200</xdr:colOff>
      <xdr:row>177</xdr:row>
      <xdr:rowOff>0</xdr:rowOff>
    </xdr:from>
    <xdr:to>
      <xdr:col>7</xdr:col>
      <xdr:colOff>29105</xdr:colOff>
      <xdr:row>177</xdr:row>
      <xdr:rowOff>567001</xdr:rowOff>
    </xdr:to>
    <xdr:pic>
      <xdr:nvPicPr>
        <xdr:cNvPr id="55" name="รูปภาพ 54">
          <a:extLst>
            <a:ext uri="{FF2B5EF4-FFF2-40B4-BE49-F238E27FC236}">
              <a16:creationId xmlns:a16="http://schemas.microsoft.com/office/drawing/2014/main" id="{FCE6864B-DD76-7967-1ED2-59BE246A488B}"/>
            </a:ext>
          </a:extLst>
        </xdr:cNvPr>
        <xdr:cNvPicPr>
          <a:picLocks noChangeAspect="1"/>
        </xdr:cNvPicPr>
      </xdr:nvPicPr>
      <xdr:blipFill>
        <a:blip xmlns:r="http://schemas.openxmlformats.org/officeDocument/2006/relationships" r:embed="rId21"/>
        <a:stretch>
          <a:fillRect/>
        </a:stretch>
      </xdr:blipFill>
      <xdr:spPr>
        <a:xfrm>
          <a:off x="1549400" y="89349074"/>
          <a:ext cx="4940300" cy="567001"/>
        </a:xfrm>
        <a:prstGeom prst="rect">
          <a:avLst/>
        </a:prstGeom>
      </xdr:spPr>
    </xdr:pic>
    <xdr:clientData/>
  </xdr:twoCellAnchor>
  <xdr:twoCellAnchor editAs="oneCell">
    <xdr:from>
      <xdr:col>4</xdr:col>
      <xdr:colOff>6350</xdr:colOff>
      <xdr:row>189</xdr:row>
      <xdr:rowOff>161992</xdr:rowOff>
    </xdr:from>
    <xdr:to>
      <xdr:col>7</xdr:col>
      <xdr:colOff>892908</xdr:colOff>
      <xdr:row>189</xdr:row>
      <xdr:rowOff>497873</xdr:rowOff>
    </xdr:to>
    <xdr:pic>
      <xdr:nvPicPr>
        <xdr:cNvPr id="57" name="รูปภาพ 56">
          <a:extLst>
            <a:ext uri="{FF2B5EF4-FFF2-40B4-BE49-F238E27FC236}">
              <a16:creationId xmlns:a16="http://schemas.microsoft.com/office/drawing/2014/main" id="{ACA4CFE5-25F1-4F44-6B56-11DC0AC1E151}"/>
            </a:ext>
          </a:extLst>
        </xdr:cNvPr>
        <xdr:cNvPicPr>
          <a:picLocks noChangeAspect="1"/>
        </xdr:cNvPicPr>
      </xdr:nvPicPr>
      <xdr:blipFill>
        <a:blip xmlns:r="http://schemas.openxmlformats.org/officeDocument/2006/relationships" r:embed="rId22"/>
        <a:stretch>
          <a:fillRect/>
        </a:stretch>
      </xdr:blipFill>
      <xdr:spPr>
        <a:xfrm>
          <a:off x="971550" y="93633992"/>
          <a:ext cx="6381750" cy="335881"/>
        </a:xfrm>
        <a:prstGeom prst="rect">
          <a:avLst/>
        </a:prstGeom>
      </xdr:spPr>
    </xdr:pic>
    <xdr:clientData/>
  </xdr:twoCellAnchor>
  <xdr:twoCellAnchor editAs="oneCell">
    <xdr:from>
      <xdr:col>4</xdr:col>
      <xdr:colOff>691663</xdr:colOff>
      <xdr:row>181</xdr:row>
      <xdr:rowOff>438480</xdr:rowOff>
    </xdr:from>
    <xdr:to>
      <xdr:col>6</xdr:col>
      <xdr:colOff>480646</xdr:colOff>
      <xdr:row>182</xdr:row>
      <xdr:rowOff>1319414</xdr:rowOff>
    </xdr:to>
    <xdr:pic>
      <xdr:nvPicPr>
        <xdr:cNvPr id="3" name="รูปภาพ 2">
          <a:extLst>
            <a:ext uri="{FF2B5EF4-FFF2-40B4-BE49-F238E27FC236}">
              <a16:creationId xmlns:a16="http://schemas.microsoft.com/office/drawing/2014/main" id="{85AB0F3F-0C49-130B-A13E-C5C9E2769617}"/>
            </a:ext>
          </a:extLst>
        </xdr:cNvPr>
        <xdr:cNvPicPr>
          <a:picLocks noChangeAspect="1"/>
        </xdr:cNvPicPr>
      </xdr:nvPicPr>
      <xdr:blipFill>
        <a:blip xmlns:r="http://schemas.openxmlformats.org/officeDocument/2006/relationships" r:embed="rId23"/>
        <a:stretch>
          <a:fillRect/>
        </a:stretch>
      </xdr:blipFill>
      <xdr:spPr>
        <a:xfrm>
          <a:off x="1664678" y="90893742"/>
          <a:ext cx="4325814" cy="13439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106681</xdr:colOff>
      <xdr:row>14</xdr:row>
      <xdr:rowOff>76200</xdr:rowOff>
    </xdr:from>
    <xdr:to>
      <xdr:col>6</xdr:col>
      <xdr:colOff>525781</xdr:colOff>
      <xdr:row>14</xdr:row>
      <xdr:rowOff>566854</xdr:rowOff>
    </xdr:to>
    <xdr:pic>
      <xdr:nvPicPr>
        <xdr:cNvPr id="2" name="รูปภาพ 1">
          <a:extLst>
            <a:ext uri="{FF2B5EF4-FFF2-40B4-BE49-F238E27FC236}">
              <a16:creationId xmlns:a16="http://schemas.microsoft.com/office/drawing/2014/main" id="{DAADCCF4-EB13-4FD8-9578-2E58C8EEDD44}"/>
            </a:ext>
          </a:extLst>
        </xdr:cNvPr>
        <xdr:cNvPicPr>
          <a:picLocks noChangeAspect="1"/>
        </xdr:cNvPicPr>
      </xdr:nvPicPr>
      <xdr:blipFill>
        <a:blip xmlns:r="http://schemas.openxmlformats.org/officeDocument/2006/relationships" r:embed="rId1"/>
        <a:stretch>
          <a:fillRect/>
        </a:stretch>
      </xdr:blipFill>
      <xdr:spPr>
        <a:xfrm>
          <a:off x="2400301" y="8694420"/>
          <a:ext cx="4427220" cy="490654"/>
        </a:xfrm>
        <a:prstGeom prst="rect">
          <a:avLst/>
        </a:prstGeom>
      </xdr:spPr>
    </xdr:pic>
    <xdr:clientData/>
  </xdr:twoCellAnchor>
  <xdr:twoCellAnchor editAs="oneCell">
    <xdr:from>
      <xdr:col>3</xdr:col>
      <xdr:colOff>60961</xdr:colOff>
      <xdr:row>14</xdr:row>
      <xdr:rowOff>705382</xdr:rowOff>
    </xdr:from>
    <xdr:to>
      <xdr:col>6</xdr:col>
      <xdr:colOff>861061</xdr:colOff>
      <xdr:row>14</xdr:row>
      <xdr:rowOff>1265019</xdr:rowOff>
    </xdr:to>
    <xdr:pic>
      <xdr:nvPicPr>
        <xdr:cNvPr id="3" name="รูปภาพ 2">
          <a:extLst>
            <a:ext uri="{FF2B5EF4-FFF2-40B4-BE49-F238E27FC236}">
              <a16:creationId xmlns:a16="http://schemas.microsoft.com/office/drawing/2014/main" id="{32D481F9-ABB2-4284-A945-8C750808B100}"/>
            </a:ext>
          </a:extLst>
        </xdr:cNvPr>
        <xdr:cNvPicPr>
          <a:picLocks noChangeAspect="1"/>
        </xdr:cNvPicPr>
      </xdr:nvPicPr>
      <xdr:blipFill>
        <a:blip xmlns:r="http://schemas.openxmlformats.org/officeDocument/2006/relationships" r:embed="rId2"/>
        <a:stretch>
          <a:fillRect/>
        </a:stretch>
      </xdr:blipFill>
      <xdr:spPr>
        <a:xfrm>
          <a:off x="2354581" y="9323602"/>
          <a:ext cx="4808220" cy="559637"/>
        </a:xfrm>
        <a:prstGeom prst="rect">
          <a:avLst/>
        </a:prstGeom>
      </xdr:spPr>
    </xdr:pic>
    <xdr:clientData/>
  </xdr:twoCellAnchor>
  <xdr:twoCellAnchor editAs="oneCell">
    <xdr:from>
      <xdr:col>2</xdr:col>
      <xdr:colOff>937260</xdr:colOff>
      <xdr:row>14</xdr:row>
      <xdr:rowOff>1318260</xdr:rowOff>
    </xdr:from>
    <xdr:to>
      <xdr:col>7</xdr:col>
      <xdr:colOff>1307481</xdr:colOff>
      <xdr:row>14</xdr:row>
      <xdr:rowOff>1714534</xdr:rowOff>
    </xdr:to>
    <xdr:pic>
      <xdr:nvPicPr>
        <xdr:cNvPr id="4" name="รูปภาพ 3">
          <a:extLst>
            <a:ext uri="{FF2B5EF4-FFF2-40B4-BE49-F238E27FC236}">
              <a16:creationId xmlns:a16="http://schemas.microsoft.com/office/drawing/2014/main" id="{CE0C0053-4B81-45CD-9149-C669C30C4157}"/>
            </a:ext>
          </a:extLst>
        </xdr:cNvPr>
        <xdr:cNvPicPr>
          <a:picLocks noChangeAspect="1"/>
        </xdr:cNvPicPr>
      </xdr:nvPicPr>
      <xdr:blipFill>
        <a:blip xmlns:r="http://schemas.openxmlformats.org/officeDocument/2006/relationships" r:embed="rId3"/>
        <a:stretch>
          <a:fillRect/>
        </a:stretch>
      </xdr:blipFill>
      <xdr:spPr>
        <a:xfrm>
          <a:off x="2118360" y="9936480"/>
          <a:ext cx="6382401" cy="396274"/>
        </a:xfrm>
        <a:prstGeom prst="rect">
          <a:avLst/>
        </a:prstGeom>
      </xdr:spPr>
    </xdr:pic>
    <xdr:clientData/>
  </xdr:twoCellAnchor>
  <xdr:twoCellAnchor editAs="oneCell">
    <xdr:from>
      <xdr:col>7</xdr:col>
      <xdr:colOff>1882140</xdr:colOff>
      <xdr:row>14</xdr:row>
      <xdr:rowOff>99060</xdr:rowOff>
    </xdr:from>
    <xdr:to>
      <xdr:col>9</xdr:col>
      <xdr:colOff>253148</xdr:colOff>
      <xdr:row>14</xdr:row>
      <xdr:rowOff>556300</xdr:rowOff>
    </xdr:to>
    <xdr:pic>
      <xdr:nvPicPr>
        <xdr:cNvPr id="5" name="รูปภาพ 4">
          <a:extLst>
            <a:ext uri="{FF2B5EF4-FFF2-40B4-BE49-F238E27FC236}">
              <a16:creationId xmlns:a16="http://schemas.microsoft.com/office/drawing/2014/main" id="{2C577BB5-897D-4CF9-9791-419005546F5B}"/>
            </a:ext>
          </a:extLst>
        </xdr:cNvPr>
        <xdr:cNvPicPr>
          <a:picLocks noChangeAspect="1"/>
        </xdr:cNvPicPr>
      </xdr:nvPicPr>
      <xdr:blipFill>
        <a:blip xmlns:r="http://schemas.openxmlformats.org/officeDocument/2006/relationships" r:embed="rId4"/>
        <a:stretch>
          <a:fillRect/>
        </a:stretch>
      </xdr:blipFill>
      <xdr:spPr>
        <a:xfrm>
          <a:off x="9075420" y="8717280"/>
          <a:ext cx="5952908" cy="457240"/>
        </a:xfrm>
        <a:prstGeom prst="rect">
          <a:avLst/>
        </a:prstGeom>
      </xdr:spPr>
    </xdr:pic>
    <xdr:clientData/>
  </xdr:twoCellAnchor>
  <xdr:twoCellAnchor editAs="oneCell">
    <xdr:from>
      <xdr:col>7</xdr:col>
      <xdr:colOff>1882140</xdr:colOff>
      <xdr:row>14</xdr:row>
      <xdr:rowOff>815340</xdr:rowOff>
    </xdr:from>
    <xdr:to>
      <xdr:col>9</xdr:col>
      <xdr:colOff>298872</xdr:colOff>
      <xdr:row>14</xdr:row>
      <xdr:rowOff>1196373</xdr:rowOff>
    </xdr:to>
    <xdr:pic>
      <xdr:nvPicPr>
        <xdr:cNvPr id="6" name="รูปภาพ 5">
          <a:extLst>
            <a:ext uri="{FF2B5EF4-FFF2-40B4-BE49-F238E27FC236}">
              <a16:creationId xmlns:a16="http://schemas.microsoft.com/office/drawing/2014/main" id="{F9E737D2-EBF0-45CE-ACC0-5C869B4F104F}"/>
            </a:ext>
          </a:extLst>
        </xdr:cNvPr>
        <xdr:cNvPicPr>
          <a:picLocks noChangeAspect="1"/>
        </xdr:cNvPicPr>
      </xdr:nvPicPr>
      <xdr:blipFill>
        <a:blip xmlns:r="http://schemas.openxmlformats.org/officeDocument/2006/relationships" r:embed="rId5"/>
        <a:stretch>
          <a:fillRect/>
        </a:stretch>
      </xdr:blipFill>
      <xdr:spPr>
        <a:xfrm>
          <a:off x="9075420" y="9433560"/>
          <a:ext cx="5998632" cy="381033"/>
        </a:xfrm>
        <a:prstGeom prst="rect">
          <a:avLst/>
        </a:prstGeom>
      </xdr:spPr>
    </xdr:pic>
    <xdr:clientData/>
  </xdr:twoCellAnchor>
  <xdr:twoCellAnchor editAs="oneCell">
    <xdr:from>
      <xdr:col>7</xdr:col>
      <xdr:colOff>1775460</xdr:colOff>
      <xdr:row>14</xdr:row>
      <xdr:rowOff>1295400</xdr:rowOff>
    </xdr:from>
    <xdr:to>
      <xdr:col>9</xdr:col>
      <xdr:colOff>497156</xdr:colOff>
      <xdr:row>14</xdr:row>
      <xdr:rowOff>1700026</xdr:rowOff>
    </xdr:to>
    <xdr:pic>
      <xdr:nvPicPr>
        <xdr:cNvPr id="7" name="รูปภาพ 6">
          <a:extLst>
            <a:ext uri="{FF2B5EF4-FFF2-40B4-BE49-F238E27FC236}">
              <a16:creationId xmlns:a16="http://schemas.microsoft.com/office/drawing/2014/main" id="{D604973A-F5D4-42D5-B04B-252E96FFE944}"/>
            </a:ext>
          </a:extLst>
        </xdr:cNvPr>
        <xdr:cNvPicPr>
          <a:picLocks noChangeAspect="1"/>
        </xdr:cNvPicPr>
      </xdr:nvPicPr>
      <xdr:blipFill>
        <a:blip xmlns:r="http://schemas.openxmlformats.org/officeDocument/2006/relationships" r:embed="rId6"/>
        <a:stretch>
          <a:fillRect/>
        </a:stretch>
      </xdr:blipFill>
      <xdr:spPr>
        <a:xfrm>
          <a:off x="8968740" y="9913620"/>
          <a:ext cx="6303596" cy="404626"/>
        </a:xfrm>
        <a:prstGeom prst="rect">
          <a:avLst/>
        </a:prstGeom>
      </xdr:spPr>
    </xdr:pic>
    <xdr:clientData/>
  </xdr:twoCellAnchor>
  <xdr:oneCellAnchor>
    <xdr:from>
      <xdr:col>3</xdr:col>
      <xdr:colOff>205740</xdr:colOff>
      <xdr:row>27</xdr:row>
      <xdr:rowOff>45720</xdr:rowOff>
    </xdr:from>
    <xdr:ext cx="5340839" cy="518584"/>
    <xdr:pic>
      <xdr:nvPicPr>
        <xdr:cNvPr id="8" name="รูปภาพ 7">
          <a:extLst>
            <a:ext uri="{FF2B5EF4-FFF2-40B4-BE49-F238E27FC236}">
              <a16:creationId xmlns:a16="http://schemas.microsoft.com/office/drawing/2014/main" id="{FB46AEF9-2FDE-4EEE-96E6-37C3FFE9BB47}"/>
            </a:ext>
          </a:extLst>
        </xdr:cNvPr>
        <xdr:cNvPicPr>
          <a:picLocks noChangeAspect="1"/>
        </xdr:cNvPicPr>
      </xdr:nvPicPr>
      <xdr:blipFill>
        <a:blip xmlns:r="http://schemas.openxmlformats.org/officeDocument/2006/relationships" r:embed="rId7"/>
        <a:stretch>
          <a:fillRect/>
        </a:stretch>
      </xdr:blipFill>
      <xdr:spPr>
        <a:xfrm>
          <a:off x="2499360" y="23035260"/>
          <a:ext cx="5340839" cy="518584"/>
        </a:xfrm>
        <a:prstGeom prst="rect">
          <a:avLst/>
        </a:prstGeom>
      </xdr:spPr>
    </xdr:pic>
    <xdr:clientData/>
  </xdr:oneCellAnchor>
  <xdr:twoCellAnchor editAs="oneCell">
    <xdr:from>
      <xdr:col>3</xdr:col>
      <xdr:colOff>213360</xdr:colOff>
      <xdr:row>43</xdr:row>
      <xdr:rowOff>137160</xdr:rowOff>
    </xdr:from>
    <xdr:to>
      <xdr:col>7</xdr:col>
      <xdr:colOff>1383019</xdr:colOff>
      <xdr:row>43</xdr:row>
      <xdr:rowOff>485623</xdr:rowOff>
    </xdr:to>
    <xdr:pic>
      <xdr:nvPicPr>
        <xdr:cNvPr id="9" name="รูปภาพ 8">
          <a:extLst>
            <a:ext uri="{FF2B5EF4-FFF2-40B4-BE49-F238E27FC236}">
              <a16:creationId xmlns:a16="http://schemas.microsoft.com/office/drawing/2014/main" id="{86F62DAF-8193-4974-8888-937F698CF548}"/>
            </a:ext>
          </a:extLst>
        </xdr:cNvPr>
        <xdr:cNvPicPr>
          <a:picLocks noChangeAspect="1"/>
        </xdr:cNvPicPr>
      </xdr:nvPicPr>
      <xdr:blipFill>
        <a:blip xmlns:r="http://schemas.openxmlformats.org/officeDocument/2006/relationships" r:embed="rId8"/>
        <a:stretch>
          <a:fillRect/>
        </a:stretch>
      </xdr:blipFill>
      <xdr:spPr>
        <a:xfrm>
          <a:off x="2506980" y="37155120"/>
          <a:ext cx="6069319" cy="348463"/>
        </a:xfrm>
        <a:prstGeom prst="rect">
          <a:avLst/>
        </a:prstGeom>
      </xdr:spPr>
    </xdr:pic>
    <xdr:clientData/>
  </xdr:twoCellAnchor>
  <xdr:oneCellAnchor>
    <xdr:from>
      <xdr:col>3</xdr:col>
      <xdr:colOff>228600</xdr:colOff>
      <xdr:row>27</xdr:row>
      <xdr:rowOff>594360</xdr:rowOff>
    </xdr:from>
    <xdr:ext cx="5096632" cy="560824"/>
    <xdr:pic>
      <xdr:nvPicPr>
        <xdr:cNvPr id="10" name="รูปภาพ 9">
          <a:extLst>
            <a:ext uri="{FF2B5EF4-FFF2-40B4-BE49-F238E27FC236}">
              <a16:creationId xmlns:a16="http://schemas.microsoft.com/office/drawing/2014/main" id="{D4972933-013B-42DE-8BFC-277DB88E83E3}"/>
            </a:ext>
          </a:extLst>
        </xdr:cNvPr>
        <xdr:cNvPicPr>
          <a:picLocks noChangeAspect="1"/>
        </xdr:cNvPicPr>
      </xdr:nvPicPr>
      <xdr:blipFill>
        <a:blip xmlns:r="http://schemas.openxmlformats.org/officeDocument/2006/relationships" r:embed="rId9"/>
        <a:stretch>
          <a:fillRect/>
        </a:stretch>
      </xdr:blipFill>
      <xdr:spPr>
        <a:xfrm>
          <a:off x="2522220" y="23583900"/>
          <a:ext cx="5096632" cy="560824"/>
        </a:xfrm>
        <a:prstGeom prst="rect">
          <a:avLst/>
        </a:prstGeom>
      </xdr:spPr>
    </xdr:pic>
    <xdr:clientData/>
  </xdr:oneCellAnchor>
  <xdr:oneCellAnchor>
    <xdr:from>
      <xdr:col>3</xdr:col>
      <xdr:colOff>236220</xdr:colOff>
      <xdr:row>27</xdr:row>
      <xdr:rowOff>1219200</xdr:rowOff>
    </xdr:from>
    <xdr:ext cx="4948890" cy="567001"/>
    <xdr:pic>
      <xdr:nvPicPr>
        <xdr:cNvPr id="11" name="รูปภาพ 10">
          <a:extLst>
            <a:ext uri="{FF2B5EF4-FFF2-40B4-BE49-F238E27FC236}">
              <a16:creationId xmlns:a16="http://schemas.microsoft.com/office/drawing/2014/main" id="{8BB979C7-CFF8-4B22-A86B-54F3DAF062AA}"/>
            </a:ext>
          </a:extLst>
        </xdr:cNvPr>
        <xdr:cNvPicPr>
          <a:picLocks noChangeAspect="1"/>
        </xdr:cNvPicPr>
      </xdr:nvPicPr>
      <xdr:blipFill>
        <a:blip xmlns:r="http://schemas.openxmlformats.org/officeDocument/2006/relationships" r:embed="rId10"/>
        <a:stretch>
          <a:fillRect/>
        </a:stretch>
      </xdr:blipFill>
      <xdr:spPr>
        <a:xfrm>
          <a:off x="2529840" y="24208740"/>
          <a:ext cx="4948890" cy="56700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4</xdr:col>
      <xdr:colOff>82550</xdr:colOff>
      <xdr:row>14</xdr:row>
      <xdr:rowOff>57150</xdr:rowOff>
    </xdr:from>
    <xdr:to>
      <xdr:col>7</xdr:col>
      <xdr:colOff>630542</xdr:colOff>
      <xdr:row>14</xdr:row>
      <xdr:rowOff>453424</xdr:rowOff>
    </xdr:to>
    <xdr:pic>
      <xdr:nvPicPr>
        <xdr:cNvPr id="2" name="รูปภาพ 1">
          <a:extLst>
            <a:ext uri="{FF2B5EF4-FFF2-40B4-BE49-F238E27FC236}">
              <a16:creationId xmlns:a16="http://schemas.microsoft.com/office/drawing/2014/main" id="{39BE63D9-404E-4505-8DC8-8AD6954CD504}"/>
            </a:ext>
          </a:extLst>
        </xdr:cNvPr>
        <xdr:cNvPicPr>
          <a:picLocks noChangeAspect="1"/>
        </xdr:cNvPicPr>
      </xdr:nvPicPr>
      <xdr:blipFill>
        <a:blip xmlns:r="http://schemas.openxmlformats.org/officeDocument/2006/relationships" r:embed="rId1"/>
        <a:stretch>
          <a:fillRect/>
        </a:stretch>
      </xdr:blipFill>
      <xdr:spPr>
        <a:xfrm>
          <a:off x="1057910" y="5505450"/>
          <a:ext cx="6049632" cy="396274"/>
        </a:xfrm>
        <a:prstGeom prst="rect">
          <a:avLst/>
        </a:prstGeom>
      </xdr:spPr>
    </xdr:pic>
    <xdr:clientData/>
  </xdr:twoCellAnchor>
  <xdr:twoCellAnchor editAs="oneCell">
    <xdr:from>
      <xdr:col>4</xdr:col>
      <xdr:colOff>95250</xdr:colOff>
      <xdr:row>19</xdr:row>
      <xdr:rowOff>63500</xdr:rowOff>
    </xdr:from>
    <xdr:to>
      <xdr:col>7</xdr:col>
      <xdr:colOff>823082</xdr:colOff>
      <xdr:row>19</xdr:row>
      <xdr:rowOff>502957</xdr:rowOff>
    </xdr:to>
    <xdr:pic>
      <xdr:nvPicPr>
        <xdr:cNvPr id="3" name="รูปภาพ 2">
          <a:extLst>
            <a:ext uri="{FF2B5EF4-FFF2-40B4-BE49-F238E27FC236}">
              <a16:creationId xmlns:a16="http://schemas.microsoft.com/office/drawing/2014/main" id="{58CFEB32-23EA-4425-A3CF-C942E81A48CF}"/>
            </a:ext>
          </a:extLst>
        </xdr:cNvPr>
        <xdr:cNvPicPr>
          <a:picLocks noChangeAspect="1"/>
        </xdr:cNvPicPr>
      </xdr:nvPicPr>
      <xdr:blipFill>
        <a:blip xmlns:r="http://schemas.openxmlformats.org/officeDocument/2006/relationships" r:embed="rId2"/>
        <a:stretch>
          <a:fillRect/>
        </a:stretch>
      </xdr:blipFill>
      <xdr:spPr>
        <a:xfrm>
          <a:off x="1070610" y="8003540"/>
          <a:ext cx="6229472" cy="439457"/>
        </a:xfrm>
        <a:prstGeom prst="rect">
          <a:avLst/>
        </a:prstGeom>
      </xdr:spPr>
    </xdr:pic>
    <xdr:clientData/>
  </xdr:twoCellAnchor>
  <xdr:twoCellAnchor editAs="oneCell">
    <xdr:from>
      <xdr:col>4</xdr:col>
      <xdr:colOff>139700</xdr:colOff>
      <xdr:row>26</xdr:row>
      <xdr:rowOff>27497</xdr:rowOff>
    </xdr:from>
    <xdr:to>
      <xdr:col>7</xdr:col>
      <xdr:colOff>14654</xdr:colOff>
      <xdr:row>26</xdr:row>
      <xdr:rowOff>623627</xdr:rowOff>
    </xdr:to>
    <xdr:pic>
      <xdr:nvPicPr>
        <xdr:cNvPr id="4" name="รูปภาพ 3">
          <a:extLst>
            <a:ext uri="{FF2B5EF4-FFF2-40B4-BE49-F238E27FC236}">
              <a16:creationId xmlns:a16="http://schemas.microsoft.com/office/drawing/2014/main" id="{7449FA41-4C6B-4C2C-A29C-5C77415EEC58}"/>
            </a:ext>
          </a:extLst>
        </xdr:cNvPr>
        <xdr:cNvPicPr>
          <a:picLocks noChangeAspect="1"/>
        </xdr:cNvPicPr>
      </xdr:nvPicPr>
      <xdr:blipFill>
        <a:blip xmlns:r="http://schemas.openxmlformats.org/officeDocument/2006/relationships" r:embed="rId3"/>
        <a:stretch>
          <a:fillRect/>
        </a:stretch>
      </xdr:blipFill>
      <xdr:spPr>
        <a:xfrm>
          <a:off x="1115060" y="11487977"/>
          <a:ext cx="5376594" cy="596130"/>
        </a:xfrm>
        <a:prstGeom prst="rect">
          <a:avLst/>
        </a:prstGeom>
      </xdr:spPr>
    </xdr:pic>
    <xdr:clientData/>
  </xdr:twoCellAnchor>
  <xdr:twoCellAnchor editAs="oneCell">
    <xdr:from>
      <xdr:col>4</xdr:col>
      <xdr:colOff>317500</xdr:colOff>
      <xdr:row>37</xdr:row>
      <xdr:rowOff>527050</xdr:rowOff>
    </xdr:from>
    <xdr:to>
      <xdr:col>7</xdr:col>
      <xdr:colOff>248258</xdr:colOff>
      <xdr:row>38</xdr:row>
      <xdr:rowOff>626209</xdr:rowOff>
    </xdr:to>
    <xdr:pic>
      <xdr:nvPicPr>
        <xdr:cNvPr id="5" name="รูปภาพ 4">
          <a:extLst>
            <a:ext uri="{FF2B5EF4-FFF2-40B4-BE49-F238E27FC236}">
              <a16:creationId xmlns:a16="http://schemas.microsoft.com/office/drawing/2014/main" id="{6F30292A-B8FD-4E06-AACF-404C17DFF38B}"/>
            </a:ext>
          </a:extLst>
        </xdr:cNvPr>
        <xdr:cNvPicPr>
          <a:picLocks noChangeAspect="1"/>
        </xdr:cNvPicPr>
      </xdr:nvPicPr>
      <xdr:blipFill>
        <a:blip xmlns:r="http://schemas.openxmlformats.org/officeDocument/2006/relationships" r:embed="rId4"/>
        <a:stretch>
          <a:fillRect/>
        </a:stretch>
      </xdr:blipFill>
      <xdr:spPr>
        <a:xfrm>
          <a:off x="1292860" y="17710150"/>
          <a:ext cx="5432398" cy="632559"/>
        </a:xfrm>
        <a:prstGeom prst="rect">
          <a:avLst/>
        </a:prstGeom>
      </xdr:spPr>
    </xdr:pic>
    <xdr:clientData/>
  </xdr:twoCellAnchor>
  <xdr:twoCellAnchor editAs="oneCell">
    <xdr:from>
      <xdr:col>4</xdr:col>
      <xdr:colOff>330200</xdr:colOff>
      <xdr:row>50</xdr:row>
      <xdr:rowOff>106485</xdr:rowOff>
    </xdr:from>
    <xdr:to>
      <xdr:col>8</xdr:col>
      <xdr:colOff>71478</xdr:colOff>
      <xdr:row>50</xdr:row>
      <xdr:rowOff>502759</xdr:rowOff>
    </xdr:to>
    <xdr:pic>
      <xdr:nvPicPr>
        <xdr:cNvPr id="6" name="รูปภาพ 5">
          <a:extLst>
            <a:ext uri="{FF2B5EF4-FFF2-40B4-BE49-F238E27FC236}">
              <a16:creationId xmlns:a16="http://schemas.microsoft.com/office/drawing/2014/main" id="{B900440A-DEFC-49F1-A7F8-DDBEC3CD787D}"/>
            </a:ext>
          </a:extLst>
        </xdr:cNvPr>
        <xdr:cNvPicPr>
          <a:picLocks noChangeAspect="1"/>
        </xdr:cNvPicPr>
      </xdr:nvPicPr>
      <xdr:blipFill>
        <a:blip xmlns:r="http://schemas.openxmlformats.org/officeDocument/2006/relationships" r:embed="rId5"/>
        <a:stretch>
          <a:fillRect/>
        </a:stretch>
      </xdr:blipFill>
      <xdr:spPr>
        <a:xfrm>
          <a:off x="1305560" y="23751345"/>
          <a:ext cx="6378298" cy="396274"/>
        </a:xfrm>
        <a:prstGeom prst="rect">
          <a:avLst/>
        </a:prstGeom>
      </xdr:spPr>
    </xdr:pic>
    <xdr:clientData/>
  </xdr:twoCellAnchor>
  <xdr:twoCellAnchor editAs="oneCell">
    <xdr:from>
      <xdr:col>4</xdr:col>
      <xdr:colOff>0</xdr:colOff>
      <xdr:row>56</xdr:row>
      <xdr:rowOff>0</xdr:rowOff>
    </xdr:from>
    <xdr:to>
      <xdr:col>7</xdr:col>
      <xdr:colOff>448923</xdr:colOff>
      <xdr:row>56</xdr:row>
      <xdr:rowOff>457240</xdr:rowOff>
    </xdr:to>
    <xdr:pic>
      <xdr:nvPicPr>
        <xdr:cNvPr id="7" name="รูปภาพ 6">
          <a:extLst>
            <a:ext uri="{FF2B5EF4-FFF2-40B4-BE49-F238E27FC236}">
              <a16:creationId xmlns:a16="http://schemas.microsoft.com/office/drawing/2014/main" id="{06A8D55B-6C9E-4BC3-94B9-ECE6B2BAA8BF}"/>
            </a:ext>
          </a:extLst>
        </xdr:cNvPr>
        <xdr:cNvPicPr>
          <a:picLocks noChangeAspect="1"/>
        </xdr:cNvPicPr>
      </xdr:nvPicPr>
      <xdr:blipFill>
        <a:blip xmlns:r="http://schemas.openxmlformats.org/officeDocument/2006/relationships" r:embed="rId6"/>
        <a:stretch>
          <a:fillRect/>
        </a:stretch>
      </xdr:blipFill>
      <xdr:spPr>
        <a:xfrm>
          <a:off x="975360" y="26670000"/>
          <a:ext cx="5950563" cy="457240"/>
        </a:xfrm>
        <a:prstGeom prst="rect">
          <a:avLst/>
        </a:prstGeom>
      </xdr:spPr>
    </xdr:pic>
    <xdr:clientData/>
  </xdr:twoCellAnchor>
  <xdr:twoCellAnchor editAs="oneCell">
    <xdr:from>
      <xdr:col>4</xdr:col>
      <xdr:colOff>749300</xdr:colOff>
      <xdr:row>61</xdr:row>
      <xdr:rowOff>20619</xdr:rowOff>
    </xdr:from>
    <xdr:to>
      <xdr:col>6</xdr:col>
      <xdr:colOff>454758</xdr:colOff>
      <xdr:row>61</xdr:row>
      <xdr:rowOff>624913</xdr:rowOff>
    </xdr:to>
    <xdr:pic>
      <xdr:nvPicPr>
        <xdr:cNvPr id="8" name="รูปภาพ 7">
          <a:extLst>
            <a:ext uri="{FF2B5EF4-FFF2-40B4-BE49-F238E27FC236}">
              <a16:creationId xmlns:a16="http://schemas.microsoft.com/office/drawing/2014/main" id="{95F7300B-BD0B-4AE5-A381-CA490D1DFE54}"/>
            </a:ext>
          </a:extLst>
        </xdr:cNvPr>
        <xdr:cNvPicPr>
          <a:picLocks noChangeAspect="1"/>
        </xdr:cNvPicPr>
      </xdr:nvPicPr>
      <xdr:blipFill>
        <a:blip xmlns:r="http://schemas.openxmlformats.org/officeDocument/2006/relationships" r:embed="rId7"/>
        <a:stretch>
          <a:fillRect/>
        </a:stretch>
      </xdr:blipFill>
      <xdr:spPr>
        <a:xfrm>
          <a:off x="1724660" y="29822439"/>
          <a:ext cx="4239358" cy="604294"/>
        </a:xfrm>
        <a:prstGeom prst="rect">
          <a:avLst/>
        </a:prstGeom>
      </xdr:spPr>
    </xdr:pic>
    <xdr:clientData/>
  </xdr:twoCellAnchor>
  <xdr:twoCellAnchor editAs="oneCell">
    <xdr:from>
      <xdr:col>4</xdr:col>
      <xdr:colOff>120650</xdr:colOff>
      <xdr:row>70</xdr:row>
      <xdr:rowOff>101600</xdr:rowOff>
    </xdr:from>
    <xdr:to>
      <xdr:col>7</xdr:col>
      <xdr:colOff>615297</xdr:colOff>
      <xdr:row>70</xdr:row>
      <xdr:rowOff>482633</xdr:rowOff>
    </xdr:to>
    <xdr:pic>
      <xdr:nvPicPr>
        <xdr:cNvPr id="9" name="รูปภาพ 8">
          <a:extLst>
            <a:ext uri="{FF2B5EF4-FFF2-40B4-BE49-F238E27FC236}">
              <a16:creationId xmlns:a16="http://schemas.microsoft.com/office/drawing/2014/main" id="{B66945FC-F911-4D9F-A31E-04AC0C1840E6}"/>
            </a:ext>
          </a:extLst>
        </xdr:cNvPr>
        <xdr:cNvPicPr>
          <a:picLocks noChangeAspect="1"/>
        </xdr:cNvPicPr>
      </xdr:nvPicPr>
      <xdr:blipFill>
        <a:blip xmlns:r="http://schemas.openxmlformats.org/officeDocument/2006/relationships" r:embed="rId8"/>
        <a:stretch>
          <a:fillRect/>
        </a:stretch>
      </xdr:blipFill>
      <xdr:spPr>
        <a:xfrm>
          <a:off x="1096010" y="34749740"/>
          <a:ext cx="5996287" cy="381033"/>
        </a:xfrm>
        <a:prstGeom prst="rect">
          <a:avLst/>
        </a:prstGeom>
      </xdr:spPr>
    </xdr:pic>
    <xdr:clientData/>
  </xdr:twoCellAnchor>
  <xdr:twoCellAnchor editAs="oneCell">
    <xdr:from>
      <xdr:col>3</xdr:col>
      <xdr:colOff>114300</xdr:colOff>
      <xdr:row>80</xdr:row>
      <xdr:rowOff>182158</xdr:rowOff>
    </xdr:from>
    <xdr:to>
      <xdr:col>7</xdr:col>
      <xdr:colOff>632558</xdr:colOff>
      <xdr:row>80</xdr:row>
      <xdr:rowOff>586784</xdr:rowOff>
    </xdr:to>
    <xdr:pic>
      <xdr:nvPicPr>
        <xdr:cNvPr id="10" name="รูปภาพ 9">
          <a:extLst>
            <a:ext uri="{FF2B5EF4-FFF2-40B4-BE49-F238E27FC236}">
              <a16:creationId xmlns:a16="http://schemas.microsoft.com/office/drawing/2014/main" id="{E53F3CFD-E907-4FBB-B005-A15E50584416}"/>
            </a:ext>
          </a:extLst>
        </xdr:cNvPr>
        <xdr:cNvPicPr>
          <a:picLocks noChangeAspect="1"/>
        </xdr:cNvPicPr>
      </xdr:nvPicPr>
      <xdr:blipFill>
        <a:blip xmlns:r="http://schemas.openxmlformats.org/officeDocument/2006/relationships" r:embed="rId9"/>
        <a:stretch>
          <a:fillRect/>
        </a:stretch>
      </xdr:blipFill>
      <xdr:spPr>
        <a:xfrm>
          <a:off x="807720" y="39989038"/>
          <a:ext cx="6301838" cy="404626"/>
        </a:xfrm>
        <a:prstGeom prst="rect">
          <a:avLst/>
        </a:prstGeom>
      </xdr:spPr>
    </xdr:pic>
    <xdr:clientData/>
  </xdr:twoCellAnchor>
  <xdr:twoCellAnchor editAs="oneCell">
    <xdr:from>
      <xdr:col>4</xdr:col>
      <xdr:colOff>869950</xdr:colOff>
      <xdr:row>92</xdr:row>
      <xdr:rowOff>88901</xdr:rowOff>
    </xdr:from>
    <xdr:to>
      <xdr:col>7</xdr:col>
      <xdr:colOff>537308</xdr:colOff>
      <xdr:row>92</xdr:row>
      <xdr:rowOff>635891</xdr:rowOff>
    </xdr:to>
    <xdr:pic>
      <xdr:nvPicPr>
        <xdr:cNvPr id="11" name="รูปภาพ 10">
          <a:extLst>
            <a:ext uri="{FF2B5EF4-FFF2-40B4-BE49-F238E27FC236}">
              <a16:creationId xmlns:a16="http://schemas.microsoft.com/office/drawing/2014/main" id="{F679C2C7-35F1-4059-9EAA-4EA47C13C56F}"/>
            </a:ext>
          </a:extLst>
        </xdr:cNvPr>
        <xdr:cNvPicPr>
          <a:picLocks noChangeAspect="1"/>
        </xdr:cNvPicPr>
      </xdr:nvPicPr>
      <xdr:blipFill>
        <a:blip xmlns:r="http://schemas.openxmlformats.org/officeDocument/2006/relationships" r:embed="rId10"/>
        <a:stretch>
          <a:fillRect/>
        </a:stretch>
      </xdr:blipFill>
      <xdr:spPr>
        <a:xfrm>
          <a:off x="1845310" y="45443141"/>
          <a:ext cx="5168998" cy="546990"/>
        </a:xfrm>
        <a:prstGeom prst="rect">
          <a:avLst/>
        </a:prstGeom>
      </xdr:spPr>
    </xdr:pic>
    <xdr:clientData/>
  </xdr:twoCellAnchor>
  <xdr:twoCellAnchor editAs="oneCell">
    <xdr:from>
      <xdr:col>3</xdr:col>
      <xdr:colOff>215901</xdr:colOff>
      <xdr:row>97</xdr:row>
      <xdr:rowOff>37944</xdr:rowOff>
    </xdr:from>
    <xdr:to>
      <xdr:col>7</xdr:col>
      <xdr:colOff>867509</xdr:colOff>
      <xdr:row>97</xdr:row>
      <xdr:rowOff>421683</xdr:rowOff>
    </xdr:to>
    <xdr:pic>
      <xdr:nvPicPr>
        <xdr:cNvPr id="12" name="รูปภาพ 11">
          <a:extLst>
            <a:ext uri="{FF2B5EF4-FFF2-40B4-BE49-F238E27FC236}">
              <a16:creationId xmlns:a16="http://schemas.microsoft.com/office/drawing/2014/main" id="{13D243BE-EBBD-43A8-BD3A-59E0B79B350F}"/>
            </a:ext>
          </a:extLst>
        </xdr:cNvPr>
        <xdr:cNvPicPr>
          <a:picLocks noChangeAspect="1"/>
        </xdr:cNvPicPr>
      </xdr:nvPicPr>
      <xdr:blipFill>
        <a:blip xmlns:r="http://schemas.openxmlformats.org/officeDocument/2006/relationships" r:embed="rId11"/>
        <a:stretch>
          <a:fillRect/>
        </a:stretch>
      </xdr:blipFill>
      <xdr:spPr>
        <a:xfrm>
          <a:off x="909321" y="48127764"/>
          <a:ext cx="6435188" cy="383739"/>
        </a:xfrm>
        <a:prstGeom prst="rect">
          <a:avLst/>
        </a:prstGeom>
      </xdr:spPr>
    </xdr:pic>
    <xdr:clientData/>
  </xdr:twoCellAnchor>
  <xdr:twoCellAnchor editAs="oneCell">
    <xdr:from>
      <xdr:col>4</xdr:col>
      <xdr:colOff>188546</xdr:colOff>
      <xdr:row>104</xdr:row>
      <xdr:rowOff>13493</xdr:rowOff>
    </xdr:from>
    <xdr:to>
      <xdr:col>6</xdr:col>
      <xdr:colOff>867508</xdr:colOff>
      <xdr:row>104</xdr:row>
      <xdr:rowOff>513222</xdr:rowOff>
    </xdr:to>
    <xdr:pic>
      <xdr:nvPicPr>
        <xdr:cNvPr id="13" name="รูปภาพ 12">
          <a:extLst>
            <a:ext uri="{FF2B5EF4-FFF2-40B4-BE49-F238E27FC236}">
              <a16:creationId xmlns:a16="http://schemas.microsoft.com/office/drawing/2014/main" id="{570CD413-B1DF-43FE-8205-1A7C665B3D04}"/>
            </a:ext>
          </a:extLst>
        </xdr:cNvPr>
        <xdr:cNvPicPr>
          <a:picLocks noChangeAspect="1"/>
        </xdr:cNvPicPr>
      </xdr:nvPicPr>
      <xdr:blipFill>
        <a:blip xmlns:r="http://schemas.openxmlformats.org/officeDocument/2006/relationships" r:embed="rId12"/>
        <a:stretch>
          <a:fillRect/>
        </a:stretch>
      </xdr:blipFill>
      <xdr:spPr>
        <a:xfrm>
          <a:off x="1163906" y="51486593"/>
          <a:ext cx="5212862" cy="499729"/>
        </a:xfrm>
        <a:prstGeom prst="rect">
          <a:avLst/>
        </a:prstGeom>
      </xdr:spPr>
    </xdr:pic>
    <xdr:clientData/>
  </xdr:twoCellAnchor>
  <xdr:twoCellAnchor editAs="oneCell">
    <xdr:from>
      <xdr:col>4</xdr:col>
      <xdr:colOff>317500</xdr:colOff>
      <xdr:row>117</xdr:row>
      <xdr:rowOff>30418</xdr:rowOff>
    </xdr:from>
    <xdr:to>
      <xdr:col>7</xdr:col>
      <xdr:colOff>537308</xdr:colOff>
      <xdr:row>117</xdr:row>
      <xdr:rowOff>674443</xdr:rowOff>
    </xdr:to>
    <xdr:pic>
      <xdr:nvPicPr>
        <xdr:cNvPr id="14" name="รูปภาพ 13">
          <a:extLst>
            <a:ext uri="{FF2B5EF4-FFF2-40B4-BE49-F238E27FC236}">
              <a16:creationId xmlns:a16="http://schemas.microsoft.com/office/drawing/2014/main" id="{0747DA26-B4FC-42BA-A9AF-AC692B56575E}"/>
            </a:ext>
          </a:extLst>
        </xdr:cNvPr>
        <xdr:cNvPicPr>
          <a:picLocks noChangeAspect="1"/>
        </xdr:cNvPicPr>
      </xdr:nvPicPr>
      <xdr:blipFill>
        <a:blip xmlns:r="http://schemas.openxmlformats.org/officeDocument/2006/relationships" r:embed="rId13"/>
        <a:stretch>
          <a:fillRect/>
        </a:stretch>
      </xdr:blipFill>
      <xdr:spPr>
        <a:xfrm>
          <a:off x="1292860" y="58270078"/>
          <a:ext cx="5721448" cy="644025"/>
        </a:xfrm>
        <a:prstGeom prst="rect">
          <a:avLst/>
        </a:prstGeom>
      </xdr:spPr>
    </xdr:pic>
    <xdr:clientData/>
  </xdr:twoCellAnchor>
  <xdr:twoCellAnchor editAs="oneCell">
    <xdr:from>
      <xdr:col>4</xdr:col>
      <xdr:colOff>0</xdr:colOff>
      <xdr:row>127</xdr:row>
      <xdr:rowOff>89010</xdr:rowOff>
    </xdr:from>
    <xdr:to>
      <xdr:col>7</xdr:col>
      <xdr:colOff>721458</xdr:colOff>
      <xdr:row>127</xdr:row>
      <xdr:rowOff>510584</xdr:rowOff>
    </xdr:to>
    <xdr:pic>
      <xdr:nvPicPr>
        <xdr:cNvPr id="15" name="รูปภาพ 14">
          <a:extLst>
            <a:ext uri="{FF2B5EF4-FFF2-40B4-BE49-F238E27FC236}">
              <a16:creationId xmlns:a16="http://schemas.microsoft.com/office/drawing/2014/main" id="{AB283726-5A16-4DC9-9A1E-1FB7C54D10FC}"/>
            </a:ext>
          </a:extLst>
        </xdr:cNvPr>
        <xdr:cNvPicPr>
          <a:picLocks noChangeAspect="1"/>
        </xdr:cNvPicPr>
      </xdr:nvPicPr>
      <xdr:blipFill>
        <a:blip xmlns:r="http://schemas.openxmlformats.org/officeDocument/2006/relationships" r:embed="rId14"/>
        <a:stretch>
          <a:fillRect/>
        </a:stretch>
      </xdr:blipFill>
      <xdr:spPr>
        <a:xfrm>
          <a:off x="975360" y="63616950"/>
          <a:ext cx="6223098" cy="421574"/>
        </a:xfrm>
        <a:prstGeom prst="rect">
          <a:avLst/>
        </a:prstGeom>
      </xdr:spPr>
    </xdr:pic>
    <xdr:clientData/>
  </xdr:twoCellAnchor>
  <xdr:twoCellAnchor editAs="oneCell">
    <xdr:from>
      <xdr:col>4</xdr:col>
      <xdr:colOff>95250</xdr:colOff>
      <xdr:row>136</xdr:row>
      <xdr:rowOff>101241</xdr:rowOff>
    </xdr:from>
    <xdr:to>
      <xdr:col>6</xdr:col>
      <xdr:colOff>899258</xdr:colOff>
      <xdr:row>136</xdr:row>
      <xdr:rowOff>619825</xdr:rowOff>
    </xdr:to>
    <xdr:pic>
      <xdr:nvPicPr>
        <xdr:cNvPr id="16" name="รูปภาพ 15">
          <a:extLst>
            <a:ext uri="{FF2B5EF4-FFF2-40B4-BE49-F238E27FC236}">
              <a16:creationId xmlns:a16="http://schemas.microsoft.com/office/drawing/2014/main" id="{9B2AE95D-0491-4703-AC9A-F9555EEFB401}"/>
            </a:ext>
          </a:extLst>
        </xdr:cNvPr>
        <xdr:cNvPicPr>
          <a:picLocks noChangeAspect="1"/>
        </xdr:cNvPicPr>
      </xdr:nvPicPr>
      <xdr:blipFill>
        <a:blip xmlns:r="http://schemas.openxmlformats.org/officeDocument/2006/relationships" r:embed="rId15"/>
        <a:stretch>
          <a:fillRect/>
        </a:stretch>
      </xdr:blipFill>
      <xdr:spPr>
        <a:xfrm>
          <a:off x="1070610" y="68414541"/>
          <a:ext cx="5337908" cy="518584"/>
        </a:xfrm>
        <a:prstGeom prst="rect">
          <a:avLst/>
        </a:prstGeom>
      </xdr:spPr>
    </xdr:pic>
    <xdr:clientData/>
  </xdr:twoCellAnchor>
  <xdr:twoCellAnchor editAs="oneCell">
    <xdr:from>
      <xdr:col>4</xdr:col>
      <xdr:colOff>679450</xdr:colOff>
      <xdr:row>146</xdr:row>
      <xdr:rowOff>82422</xdr:rowOff>
    </xdr:from>
    <xdr:to>
      <xdr:col>8</xdr:col>
      <xdr:colOff>290635</xdr:colOff>
      <xdr:row>146</xdr:row>
      <xdr:rowOff>416595</xdr:rowOff>
    </xdr:to>
    <xdr:pic>
      <xdr:nvPicPr>
        <xdr:cNvPr id="17" name="รูปภาพ 16">
          <a:extLst>
            <a:ext uri="{FF2B5EF4-FFF2-40B4-BE49-F238E27FC236}">
              <a16:creationId xmlns:a16="http://schemas.microsoft.com/office/drawing/2014/main" id="{BA9F74A8-A2BB-413A-BE42-AEF6E39D72F5}"/>
            </a:ext>
          </a:extLst>
        </xdr:cNvPr>
        <xdr:cNvPicPr>
          <a:picLocks noChangeAspect="1"/>
        </xdr:cNvPicPr>
      </xdr:nvPicPr>
      <xdr:blipFill>
        <a:blip xmlns:r="http://schemas.openxmlformats.org/officeDocument/2006/relationships" r:embed="rId16"/>
        <a:stretch>
          <a:fillRect/>
        </a:stretch>
      </xdr:blipFill>
      <xdr:spPr>
        <a:xfrm>
          <a:off x="1654810" y="73554462"/>
          <a:ext cx="6248205" cy="334173"/>
        </a:xfrm>
        <a:prstGeom prst="rect">
          <a:avLst/>
        </a:prstGeom>
      </xdr:spPr>
    </xdr:pic>
    <xdr:clientData/>
  </xdr:twoCellAnchor>
  <xdr:twoCellAnchor editAs="oneCell">
    <xdr:from>
      <xdr:col>4</xdr:col>
      <xdr:colOff>76201</xdr:colOff>
      <xdr:row>152</xdr:row>
      <xdr:rowOff>138880</xdr:rowOff>
    </xdr:from>
    <xdr:to>
      <xdr:col>7</xdr:col>
      <xdr:colOff>162659</xdr:colOff>
      <xdr:row>152</xdr:row>
      <xdr:rowOff>486455</xdr:rowOff>
    </xdr:to>
    <xdr:pic>
      <xdr:nvPicPr>
        <xdr:cNvPr id="18" name="รูปภาพ 17">
          <a:extLst>
            <a:ext uri="{FF2B5EF4-FFF2-40B4-BE49-F238E27FC236}">
              <a16:creationId xmlns:a16="http://schemas.microsoft.com/office/drawing/2014/main" id="{5BE6CB19-169D-4810-ABCE-07F24009148D}"/>
            </a:ext>
          </a:extLst>
        </xdr:cNvPr>
        <xdr:cNvPicPr>
          <a:picLocks noChangeAspect="1"/>
        </xdr:cNvPicPr>
      </xdr:nvPicPr>
      <xdr:blipFill>
        <a:blip xmlns:r="http://schemas.openxmlformats.org/officeDocument/2006/relationships" r:embed="rId17"/>
        <a:stretch>
          <a:fillRect/>
        </a:stretch>
      </xdr:blipFill>
      <xdr:spPr>
        <a:xfrm>
          <a:off x="1051561" y="76323640"/>
          <a:ext cx="5588098" cy="347575"/>
        </a:xfrm>
        <a:prstGeom prst="rect">
          <a:avLst/>
        </a:prstGeom>
      </xdr:spPr>
    </xdr:pic>
    <xdr:clientData/>
  </xdr:twoCellAnchor>
  <xdr:twoCellAnchor editAs="oneCell">
    <xdr:from>
      <xdr:col>3</xdr:col>
      <xdr:colOff>247651</xdr:colOff>
      <xdr:row>157</xdr:row>
      <xdr:rowOff>43108</xdr:rowOff>
    </xdr:from>
    <xdr:to>
      <xdr:col>7</xdr:col>
      <xdr:colOff>353159</xdr:colOff>
      <xdr:row>157</xdr:row>
      <xdr:rowOff>472487</xdr:rowOff>
    </xdr:to>
    <xdr:pic>
      <xdr:nvPicPr>
        <xdr:cNvPr id="19" name="รูปภาพ 18">
          <a:extLst>
            <a:ext uri="{FF2B5EF4-FFF2-40B4-BE49-F238E27FC236}">
              <a16:creationId xmlns:a16="http://schemas.microsoft.com/office/drawing/2014/main" id="{1AA42BD0-409F-4DD2-8165-967394E5B846}"/>
            </a:ext>
          </a:extLst>
        </xdr:cNvPr>
        <xdr:cNvPicPr>
          <a:picLocks noChangeAspect="1"/>
        </xdr:cNvPicPr>
      </xdr:nvPicPr>
      <xdr:blipFill>
        <a:blip xmlns:r="http://schemas.openxmlformats.org/officeDocument/2006/relationships" r:embed="rId18"/>
        <a:stretch>
          <a:fillRect/>
        </a:stretch>
      </xdr:blipFill>
      <xdr:spPr>
        <a:xfrm>
          <a:off x="941071" y="78864388"/>
          <a:ext cx="5889088" cy="429379"/>
        </a:xfrm>
        <a:prstGeom prst="rect">
          <a:avLst/>
        </a:prstGeom>
      </xdr:spPr>
    </xdr:pic>
    <xdr:clientData/>
  </xdr:twoCellAnchor>
  <xdr:twoCellAnchor editAs="oneCell">
    <xdr:from>
      <xdr:col>4</xdr:col>
      <xdr:colOff>438638</xdr:colOff>
      <xdr:row>164</xdr:row>
      <xdr:rowOff>125464</xdr:rowOff>
    </xdr:from>
    <xdr:to>
      <xdr:col>7</xdr:col>
      <xdr:colOff>31285</xdr:colOff>
      <xdr:row>164</xdr:row>
      <xdr:rowOff>686288</xdr:rowOff>
    </xdr:to>
    <xdr:pic>
      <xdr:nvPicPr>
        <xdr:cNvPr id="20" name="รูปภาพ 19">
          <a:extLst>
            <a:ext uri="{FF2B5EF4-FFF2-40B4-BE49-F238E27FC236}">
              <a16:creationId xmlns:a16="http://schemas.microsoft.com/office/drawing/2014/main" id="{62B575D6-565B-4FA0-926B-8F1FBA29ECE9}"/>
            </a:ext>
          </a:extLst>
        </xdr:cNvPr>
        <xdr:cNvPicPr>
          <a:picLocks noChangeAspect="1"/>
        </xdr:cNvPicPr>
      </xdr:nvPicPr>
      <xdr:blipFill>
        <a:blip xmlns:r="http://schemas.openxmlformats.org/officeDocument/2006/relationships" r:embed="rId19"/>
        <a:stretch>
          <a:fillRect/>
        </a:stretch>
      </xdr:blipFill>
      <xdr:spPr>
        <a:xfrm>
          <a:off x="1413998" y="82665304"/>
          <a:ext cx="5094287" cy="560824"/>
        </a:xfrm>
        <a:prstGeom prst="rect">
          <a:avLst/>
        </a:prstGeom>
      </xdr:spPr>
    </xdr:pic>
    <xdr:clientData/>
  </xdr:twoCellAnchor>
  <xdr:twoCellAnchor editAs="oneCell">
    <xdr:from>
      <xdr:col>3</xdr:col>
      <xdr:colOff>82550</xdr:colOff>
      <xdr:row>168</xdr:row>
      <xdr:rowOff>524253</xdr:rowOff>
    </xdr:from>
    <xdr:to>
      <xdr:col>7</xdr:col>
      <xdr:colOff>1084873</xdr:colOff>
      <xdr:row>169</xdr:row>
      <xdr:rowOff>448356</xdr:rowOff>
    </xdr:to>
    <xdr:pic>
      <xdr:nvPicPr>
        <xdr:cNvPr id="21" name="รูปภาพ 20">
          <a:extLst>
            <a:ext uri="{FF2B5EF4-FFF2-40B4-BE49-F238E27FC236}">
              <a16:creationId xmlns:a16="http://schemas.microsoft.com/office/drawing/2014/main" id="{D80B6374-B657-4A11-8AF4-3A0BF92E6A94}"/>
            </a:ext>
          </a:extLst>
        </xdr:cNvPr>
        <xdr:cNvPicPr>
          <a:picLocks noChangeAspect="1"/>
        </xdr:cNvPicPr>
      </xdr:nvPicPr>
      <xdr:blipFill>
        <a:blip xmlns:r="http://schemas.openxmlformats.org/officeDocument/2006/relationships" r:embed="rId20"/>
        <a:stretch>
          <a:fillRect/>
        </a:stretch>
      </xdr:blipFill>
      <xdr:spPr>
        <a:xfrm>
          <a:off x="775970" y="85418673"/>
          <a:ext cx="6785903" cy="457503"/>
        </a:xfrm>
        <a:prstGeom prst="rect">
          <a:avLst/>
        </a:prstGeom>
      </xdr:spPr>
    </xdr:pic>
    <xdr:clientData/>
  </xdr:twoCellAnchor>
  <xdr:twoCellAnchor editAs="oneCell">
    <xdr:from>
      <xdr:col>4</xdr:col>
      <xdr:colOff>584200</xdr:colOff>
      <xdr:row>177</xdr:row>
      <xdr:rowOff>0</xdr:rowOff>
    </xdr:from>
    <xdr:to>
      <xdr:col>7</xdr:col>
      <xdr:colOff>29105</xdr:colOff>
      <xdr:row>177</xdr:row>
      <xdr:rowOff>567001</xdr:rowOff>
    </xdr:to>
    <xdr:pic>
      <xdr:nvPicPr>
        <xdr:cNvPr id="22" name="รูปภาพ 21">
          <a:extLst>
            <a:ext uri="{FF2B5EF4-FFF2-40B4-BE49-F238E27FC236}">
              <a16:creationId xmlns:a16="http://schemas.microsoft.com/office/drawing/2014/main" id="{FCD364FA-D8CF-4B6B-9207-E5886136676B}"/>
            </a:ext>
          </a:extLst>
        </xdr:cNvPr>
        <xdr:cNvPicPr>
          <a:picLocks noChangeAspect="1"/>
        </xdr:cNvPicPr>
      </xdr:nvPicPr>
      <xdr:blipFill>
        <a:blip xmlns:r="http://schemas.openxmlformats.org/officeDocument/2006/relationships" r:embed="rId21"/>
        <a:stretch>
          <a:fillRect/>
        </a:stretch>
      </xdr:blipFill>
      <xdr:spPr>
        <a:xfrm>
          <a:off x="1559560" y="89679780"/>
          <a:ext cx="4946545" cy="567001"/>
        </a:xfrm>
        <a:prstGeom prst="rect">
          <a:avLst/>
        </a:prstGeom>
      </xdr:spPr>
    </xdr:pic>
    <xdr:clientData/>
  </xdr:twoCellAnchor>
  <xdr:twoCellAnchor editAs="oneCell">
    <xdr:from>
      <xdr:col>4</xdr:col>
      <xdr:colOff>450851</xdr:colOff>
      <xdr:row>192</xdr:row>
      <xdr:rowOff>33979</xdr:rowOff>
    </xdr:from>
    <xdr:to>
      <xdr:col>7</xdr:col>
      <xdr:colOff>289659</xdr:colOff>
      <xdr:row>192</xdr:row>
      <xdr:rowOff>605423</xdr:rowOff>
    </xdr:to>
    <xdr:pic>
      <xdr:nvPicPr>
        <xdr:cNvPr id="24" name="รูปภาพ 23">
          <a:extLst>
            <a:ext uri="{FF2B5EF4-FFF2-40B4-BE49-F238E27FC236}">
              <a16:creationId xmlns:a16="http://schemas.microsoft.com/office/drawing/2014/main" id="{4EF05A3B-A9CB-4175-84B0-554C265222BB}"/>
            </a:ext>
          </a:extLst>
        </xdr:cNvPr>
        <xdr:cNvPicPr>
          <a:picLocks noChangeAspect="1"/>
        </xdr:cNvPicPr>
      </xdr:nvPicPr>
      <xdr:blipFill>
        <a:blip xmlns:r="http://schemas.openxmlformats.org/officeDocument/2006/relationships" r:embed="rId22"/>
        <a:stretch>
          <a:fillRect/>
        </a:stretch>
      </xdr:blipFill>
      <xdr:spPr>
        <a:xfrm>
          <a:off x="1426211" y="100396999"/>
          <a:ext cx="5340448" cy="571444"/>
        </a:xfrm>
        <a:prstGeom prst="rect">
          <a:avLst/>
        </a:prstGeom>
      </xdr:spPr>
    </xdr:pic>
    <xdr:clientData/>
  </xdr:twoCellAnchor>
  <xdr:twoCellAnchor editAs="oneCell">
    <xdr:from>
      <xdr:col>4</xdr:col>
      <xdr:colOff>115615</xdr:colOff>
      <xdr:row>199</xdr:row>
      <xdr:rowOff>159487</xdr:rowOff>
    </xdr:from>
    <xdr:to>
      <xdr:col>7</xdr:col>
      <xdr:colOff>680949</xdr:colOff>
      <xdr:row>199</xdr:row>
      <xdr:rowOff>507950</xdr:rowOff>
    </xdr:to>
    <xdr:pic>
      <xdr:nvPicPr>
        <xdr:cNvPr id="25" name="รูปภาพ 24">
          <a:extLst>
            <a:ext uri="{FF2B5EF4-FFF2-40B4-BE49-F238E27FC236}">
              <a16:creationId xmlns:a16="http://schemas.microsoft.com/office/drawing/2014/main" id="{F6065686-36AF-4AE8-AA29-BEA5F75F2F22}"/>
            </a:ext>
          </a:extLst>
        </xdr:cNvPr>
        <xdr:cNvPicPr>
          <a:picLocks noChangeAspect="1"/>
        </xdr:cNvPicPr>
      </xdr:nvPicPr>
      <xdr:blipFill>
        <a:blip xmlns:r="http://schemas.openxmlformats.org/officeDocument/2006/relationships" r:embed="rId23"/>
        <a:stretch>
          <a:fillRect/>
        </a:stretch>
      </xdr:blipFill>
      <xdr:spPr>
        <a:xfrm>
          <a:off x="1090975" y="104416327"/>
          <a:ext cx="6066974" cy="348463"/>
        </a:xfrm>
        <a:prstGeom prst="rect">
          <a:avLst/>
        </a:prstGeom>
      </xdr:spPr>
    </xdr:pic>
    <xdr:clientData/>
  </xdr:twoCellAnchor>
  <xdr:twoCellAnchor editAs="oneCell">
    <xdr:from>
      <xdr:col>4</xdr:col>
      <xdr:colOff>94593</xdr:colOff>
      <xdr:row>204</xdr:row>
      <xdr:rowOff>131295</xdr:rowOff>
    </xdr:from>
    <xdr:to>
      <xdr:col>7</xdr:col>
      <xdr:colOff>828095</xdr:colOff>
      <xdr:row>205</xdr:row>
      <xdr:rowOff>44716</xdr:rowOff>
    </xdr:to>
    <xdr:pic>
      <xdr:nvPicPr>
        <xdr:cNvPr id="26" name="รูปภาพ 25">
          <a:extLst>
            <a:ext uri="{FF2B5EF4-FFF2-40B4-BE49-F238E27FC236}">
              <a16:creationId xmlns:a16="http://schemas.microsoft.com/office/drawing/2014/main" id="{D93C4FA5-84EA-403A-B9F7-E5226FB5DCDB}"/>
            </a:ext>
          </a:extLst>
        </xdr:cNvPr>
        <xdr:cNvPicPr>
          <a:picLocks noChangeAspect="1"/>
        </xdr:cNvPicPr>
      </xdr:nvPicPr>
      <xdr:blipFill>
        <a:blip xmlns:r="http://schemas.openxmlformats.org/officeDocument/2006/relationships" r:embed="rId24"/>
        <a:stretch>
          <a:fillRect/>
        </a:stretch>
      </xdr:blipFill>
      <xdr:spPr>
        <a:xfrm>
          <a:off x="1069953" y="107024655"/>
          <a:ext cx="6235142" cy="431581"/>
        </a:xfrm>
        <a:prstGeom prst="rect">
          <a:avLst/>
        </a:prstGeom>
      </xdr:spPr>
    </xdr:pic>
    <xdr:clientData/>
  </xdr:twoCellAnchor>
  <xdr:twoCellAnchor editAs="oneCell">
    <xdr:from>
      <xdr:col>4</xdr:col>
      <xdr:colOff>691663</xdr:colOff>
      <xdr:row>181</xdr:row>
      <xdr:rowOff>438480</xdr:rowOff>
    </xdr:from>
    <xdr:to>
      <xdr:col>6</xdr:col>
      <xdr:colOff>480646</xdr:colOff>
      <xdr:row>182</xdr:row>
      <xdr:rowOff>1319414</xdr:rowOff>
    </xdr:to>
    <xdr:pic>
      <xdr:nvPicPr>
        <xdr:cNvPr id="27" name="รูปภาพ 26">
          <a:extLst>
            <a:ext uri="{FF2B5EF4-FFF2-40B4-BE49-F238E27FC236}">
              <a16:creationId xmlns:a16="http://schemas.microsoft.com/office/drawing/2014/main" id="{84E29340-A633-40A9-9B7E-B5A429B4B63A}"/>
            </a:ext>
          </a:extLst>
        </xdr:cNvPr>
        <xdr:cNvPicPr>
          <a:picLocks noChangeAspect="1"/>
        </xdr:cNvPicPr>
      </xdr:nvPicPr>
      <xdr:blipFill>
        <a:blip xmlns:r="http://schemas.openxmlformats.org/officeDocument/2006/relationships" r:embed="rId25"/>
        <a:stretch>
          <a:fillRect/>
        </a:stretch>
      </xdr:blipFill>
      <xdr:spPr>
        <a:xfrm>
          <a:off x="1667023" y="91482240"/>
          <a:ext cx="4322883" cy="13457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228600</xdr:colOff>
      <xdr:row>10</xdr:row>
      <xdr:rowOff>19050</xdr:rowOff>
    </xdr:from>
    <xdr:to>
      <xdr:col>6</xdr:col>
      <xdr:colOff>1232382</xdr:colOff>
      <xdr:row>10</xdr:row>
      <xdr:rowOff>575358</xdr:rowOff>
    </xdr:to>
    <xdr:pic>
      <xdr:nvPicPr>
        <xdr:cNvPr id="2" name="รูปภาพ 1">
          <a:extLst>
            <a:ext uri="{FF2B5EF4-FFF2-40B4-BE49-F238E27FC236}">
              <a16:creationId xmlns:a16="http://schemas.microsoft.com/office/drawing/2014/main" id="{3258E7EE-CDED-4169-86E2-6FB3517935B2}"/>
            </a:ext>
          </a:extLst>
        </xdr:cNvPr>
        <xdr:cNvPicPr>
          <a:picLocks noChangeAspect="1"/>
        </xdr:cNvPicPr>
      </xdr:nvPicPr>
      <xdr:blipFill>
        <a:blip xmlns:r="http://schemas.openxmlformats.org/officeDocument/2006/relationships" r:embed="rId1"/>
        <a:stretch>
          <a:fillRect/>
        </a:stretch>
      </xdr:blipFill>
      <xdr:spPr>
        <a:xfrm>
          <a:off x="1203960" y="3310890"/>
          <a:ext cx="5568162" cy="556308"/>
        </a:xfrm>
        <a:prstGeom prst="rect">
          <a:avLst/>
        </a:prstGeom>
      </xdr:spPr>
    </xdr:pic>
    <xdr:clientData/>
  </xdr:twoCellAnchor>
  <xdr:oneCellAnchor>
    <xdr:from>
      <xdr:col>4</xdr:col>
      <xdr:colOff>552450</xdr:colOff>
      <xdr:row>22</xdr:row>
      <xdr:rowOff>63500</xdr:rowOff>
    </xdr:from>
    <xdr:ext cx="5570703" cy="518205"/>
    <xdr:pic>
      <xdr:nvPicPr>
        <xdr:cNvPr id="3" name="รูปภาพ 2">
          <a:extLst>
            <a:ext uri="{FF2B5EF4-FFF2-40B4-BE49-F238E27FC236}">
              <a16:creationId xmlns:a16="http://schemas.microsoft.com/office/drawing/2014/main" id="{E02ED0D7-4A32-4BF2-A108-29B51E0B9CA7}"/>
            </a:ext>
          </a:extLst>
        </xdr:cNvPr>
        <xdr:cNvPicPr>
          <a:picLocks noChangeAspect="1"/>
        </xdr:cNvPicPr>
      </xdr:nvPicPr>
      <xdr:blipFill>
        <a:blip xmlns:r="http://schemas.openxmlformats.org/officeDocument/2006/relationships" r:embed="rId2"/>
        <a:stretch>
          <a:fillRect/>
        </a:stretch>
      </xdr:blipFill>
      <xdr:spPr>
        <a:xfrm>
          <a:off x="1527810" y="6174740"/>
          <a:ext cx="5570703" cy="518205"/>
        </a:xfrm>
        <a:prstGeom prst="rect">
          <a:avLst/>
        </a:prstGeom>
      </xdr:spPr>
    </xdr:pic>
    <xdr:clientData/>
  </xdr:oneCellAnchor>
  <xdr:twoCellAnchor editAs="oneCell">
    <xdr:from>
      <xdr:col>4</xdr:col>
      <xdr:colOff>374650</xdr:colOff>
      <xdr:row>29</xdr:row>
      <xdr:rowOff>88900</xdr:rowOff>
    </xdr:from>
    <xdr:to>
      <xdr:col>7</xdr:col>
      <xdr:colOff>53827</xdr:colOff>
      <xdr:row>29</xdr:row>
      <xdr:rowOff>523278</xdr:rowOff>
    </xdr:to>
    <xdr:pic>
      <xdr:nvPicPr>
        <xdr:cNvPr id="4" name="รูปภาพ 3">
          <a:extLst>
            <a:ext uri="{FF2B5EF4-FFF2-40B4-BE49-F238E27FC236}">
              <a16:creationId xmlns:a16="http://schemas.microsoft.com/office/drawing/2014/main" id="{52F948A8-C5F8-416B-8560-16AC64595A67}"/>
            </a:ext>
          </a:extLst>
        </xdr:cNvPr>
        <xdr:cNvPicPr>
          <a:picLocks noChangeAspect="1"/>
        </xdr:cNvPicPr>
      </xdr:nvPicPr>
      <xdr:blipFill>
        <a:blip xmlns:r="http://schemas.openxmlformats.org/officeDocument/2006/relationships" r:embed="rId3"/>
        <a:stretch>
          <a:fillRect/>
        </a:stretch>
      </xdr:blipFill>
      <xdr:spPr>
        <a:xfrm>
          <a:off x="1350010" y="9088120"/>
          <a:ext cx="5622777" cy="434378"/>
        </a:xfrm>
        <a:prstGeom prst="rect">
          <a:avLst/>
        </a:prstGeom>
      </xdr:spPr>
    </xdr:pic>
    <xdr:clientData/>
  </xdr:twoCellAnchor>
  <xdr:twoCellAnchor editAs="oneCell">
    <xdr:from>
      <xdr:col>4</xdr:col>
      <xdr:colOff>1200150</xdr:colOff>
      <xdr:row>35</xdr:row>
      <xdr:rowOff>171450</xdr:rowOff>
    </xdr:from>
    <xdr:to>
      <xdr:col>7</xdr:col>
      <xdr:colOff>902189</xdr:colOff>
      <xdr:row>35</xdr:row>
      <xdr:rowOff>560104</xdr:rowOff>
    </xdr:to>
    <xdr:pic>
      <xdr:nvPicPr>
        <xdr:cNvPr id="5" name="รูปภาพ 4">
          <a:extLst>
            <a:ext uri="{FF2B5EF4-FFF2-40B4-BE49-F238E27FC236}">
              <a16:creationId xmlns:a16="http://schemas.microsoft.com/office/drawing/2014/main" id="{87D9C53B-DE86-45C5-9CE1-5F7F60872DAD}"/>
            </a:ext>
          </a:extLst>
        </xdr:cNvPr>
        <xdr:cNvPicPr>
          <a:picLocks noChangeAspect="1"/>
        </xdr:cNvPicPr>
      </xdr:nvPicPr>
      <xdr:blipFill>
        <a:blip xmlns:r="http://schemas.openxmlformats.org/officeDocument/2006/relationships" r:embed="rId4"/>
        <a:stretch>
          <a:fillRect/>
        </a:stretch>
      </xdr:blipFill>
      <xdr:spPr>
        <a:xfrm>
          <a:off x="2175510" y="12043410"/>
          <a:ext cx="5645639" cy="388654"/>
        </a:xfrm>
        <a:prstGeom prst="rect">
          <a:avLst/>
        </a:prstGeom>
      </xdr:spPr>
    </xdr:pic>
    <xdr:clientData/>
  </xdr:twoCellAnchor>
  <xdr:twoCellAnchor editAs="oneCell">
    <xdr:from>
      <xdr:col>4</xdr:col>
      <xdr:colOff>120650</xdr:colOff>
      <xdr:row>41</xdr:row>
      <xdr:rowOff>95250</xdr:rowOff>
    </xdr:from>
    <xdr:to>
      <xdr:col>6</xdr:col>
      <xdr:colOff>1177777</xdr:colOff>
      <xdr:row>41</xdr:row>
      <xdr:rowOff>712523</xdr:rowOff>
    </xdr:to>
    <xdr:pic>
      <xdr:nvPicPr>
        <xdr:cNvPr id="6" name="รูปภาพ 5">
          <a:extLst>
            <a:ext uri="{FF2B5EF4-FFF2-40B4-BE49-F238E27FC236}">
              <a16:creationId xmlns:a16="http://schemas.microsoft.com/office/drawing/2014/main" id="{F6251BD5-54CA-481C-A92B-7BFAAA4F75C8}"/>
            </a:ext>
          </a:extLst>
        </xdr:cNvPr>
        <xdr:cNvPicPr>
          <a:picLocks noChangeAspect="1"/>
        </xdr:cNvPicPr>
      </xdr:nvPicPr>
      <xdr:blipFill>
        <a:blip xmlns:r="http://schemas.openxmlformats.org/officeDocument/2006/relationships" r:embed="rId5"/>
        <a:stretch>
          <a:fillRect/>
        </a:stretch>
      </xdr:blipFill>
      <xdr:spPr>
        <a:xfrm>
          <a:off x="1096010" y="14786610"/>
          <a:ext cx="5621507" cy="617273"/>
        </a:xfrm>
        <a:prstGeom prst="rect">
          <a:avLst/>
        </a:prstGeom>
      </xdr:spPr>
    </xdr:pic>
    <xdr:clientData/>
  </xdr:twoCellAnchor>
  <xdr:oneCellAnchor>
    <xdr:from>
      <xdr:col>4</xdr:col>
      <xdr:colOff>228600</xdr:colOff>
      <xdr:row>16</xdr:row>
      <xdr:rowOff>19050</xdr:rowOff>
    </xdr:from>
    <xdr:ext cx="5563082" cy="556308"/>
    <xdr:pic>
      <xdr:nvPicPr>
        <xdr:cNvPr id="7" name="รูปภาพ 6">
          <a:extLst>
            <a:ext uri="{FF2B5EF4-FFF2-40B4-BE49-F238E27FC236}">
              <a16:creationId xmlns:a16="http://schemas.microsoft.com/office/drawing/2014/main" id="{E49087F6-01EB-4E5C-B33E-7CF3DF0B5207}"/>
            </a:ext>
          </a:extLst>
        </xdr:cNvPr>
        <xdr:cNvPicPr>
          <a:picLocks noChangeAspect="1"/>
        </xdr:cNvPicPr>
      </xdr:nvPicPr>
      <xdr:blipFill>
        <a:blip xmlns:r="http://schemas.openxmlformats.org/officeDocument/2006/relationships" r:embed="rId1"/>
        <a:stretch>
          <a:fillRect/>
        </a:stretch>
      </xdr:blipFill>
      <xdr:spPr>
        <a:xfrm>
          <a:off x="1193800" y="3308350"/>
          <a:ext cx="5563082" cy="55630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unpr\Downloads\T-VER-METH-01-03%20Version%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ข้อมูลสรุปโครงการ"/>
      <sheetName val="BE"/>
      <sheetName val="PE"/>
      <sheetName val="LE"/>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65"/>
  <sheetViews>
    <sheetView showGridLines="0" view="pageBreakPreview" topLeftCell="A43" zoomScaleNormal="60" zoomScaleSheetLayoutView="100" workbookViewId="0">
      <selection activeCell="E20" sqref="E20"/>
    </sheetView>
  </sheetViews>
  <sheetFormatPr defaultColWidth="9" defaultRowHeight="13.8"/>
  <cols>
    <col min="1" max="1" width="2.69921875" style="1" customWidth="1"/>
    <col min="2" max="2" width="12.796875" style="1" customWidth="1"/>
    <col min="3" max="3" width="14.59765625" style="1" customWidth="1"/>
    <col min="4" max="4" width="28.19921875" style="1" customWidth="1"/>
    <col min="5" max="5" width="12.59765625" style="1" bestFit="1" customWidth="1"/>
    <col min="6" max="6" width="11.796875" style="1" customWidth="1"/>
    <col min="7" max="7" width="11.69921875" style="1" customWidth="1"/>
    <col min="8" max="8" width="36.296875" style="1" customWidth="1"/>
    <col min="9" max="9" width="63.19921875" style="1" customWidth="1"/>
    <col min="10" max="10" width="13.59765625" style="1" customWidth="1"/>
    <col min="11" max="11" width="11.69921875" style="1" customWidth="1"/>
    <col min="12" max="16384" width="9" style="1"/>
  </cols>
  <sheetData>
    <row r="1" spans="1:11" ht="18" customHeight="1">
      <c r="K1" s="9" t="s">
        <v>429</v>
      </c>
    </row>
    <row r="2" spans="1:11" ht="18" customHeight="1">
      <c r="K2" s="9" t="s">
        <v>56</v>
      </c>
    </row>
    <row r="3" spans="1:11" ht="27.75" customHeight="1">
      <c r="A3" s="18" t="s">
        <v>48</v>
      </c>
      <c r="B3" s="10"/>
      <c r="C3" s="10"/>
      <c r="D3" s="10"/>
      <c r="E3" s="10"/>
      <c r="F3" s="10"/>
      <c r="G3" s="10"/>
      <c r="H3" s="10"/>
      <c r="I3" s="10"/>
      <c r="J3" s="10"/>
      <c r="K3" s="11"/>
    </row>
    <row r="5" spans="1:11" ht="15" customHeight="1">
      <c r="A5" s="3" t="s">
        <v>76</v>
      </c>
      <c r="B5" s="3"/>
    </row>
    <row r="6" spans="1:11" ht="15" customHeight="1">
      <c r="A6" s="3"/>
      <c r="B6" s="20" t="s">
        <v>10</v>
      </c>
      <c r="C6" s="20" t="s">
        <v>11</v>
      </c>
      <c r="D6" s="20" t="s">
        <v>12</v>
      </c>
      <c r="E6" s="20" t="s">
        <v>13</v>
      </c>
      <c r="F6" s="20" t="s">
        <v>14</v>
      </c>
      <c r="G6" s="20" t="s">
        <v>15</v>
      </c>
      <c r="H6" s="20" t="s">
        <v>16</v>
      </c>
      <c r="I6" s="20" t="s">
        <v>17</v>
      </c>
      <c r="J6" s="20" t="s">
        <v>18</v>
      </c>
      <c r="K6" s="20" t="s">
        <v>19</v>
      </c>
    </row>
    <row r="7" spans="1:11" s="6" customFormat="1" ht="34.5" customHeight="1">
      <c r="B7" s="20" t="s">
        <v>20</v>
      </c>
      <c r="C7" s="20" t="s">
        <v>21</v>
      </c>
      <c r="D7" s="20" t="s">
        <v>22</v>
      </c>
      <c r="E7" s="20" t="s">
        <v>23</v>
      </c>
      <c r="F7" s="20" t="s">
        <v>24</v>
      </c>
      <c r="G7" s="20" t="s">
        <v>25</v>
      </c>
      <c r="H7" s="20" t="s">
        <v>26</v>
      </c>
      <c r="I7" s="20" t="s">
        <v>27</v>
      </c>
      <c r="J7" s="20" t="s">
        <v>28</v>
      </c>
      <c r="K7" s="20" t="s">
        <v>29</v>
      </c>
    </row>
    <row r="8" spans="1:11" s="6" customFormat="1" ht="34.5" customHeight="1">
      <c r="B8" s="20"/>
      <c r="C8" s="20"/>
      <c r="D8" s="20"/>
      <c r="E8" s="20"/>
      <c r="F8" s="20"/>
      <c r="G8" s="20"/>
      <c r="H8" s="20"/>
      <c r="I8" s="20"/>
      <c r="J8" s="20"/>
      <c r="K8" s="20"/>
    </row>
    <row r="9" spans="1:11" ht="97.8" customHeight="1">
      <c r="B9" s="21" t="s">
        <v>35</v>
      </c>
      <c r="C9" s="22" t="s">
        <v>120</v>
      </c>
      <c r="D9" s="23" t="s">
        <v>106</v>
      </c>
      <c r="E9" s="32" t="e">
        <f>AVERAGE('MPS(input_separate)'!B6:B105)</f>
        <v>#DIV/0!</v>
      </c>
      <c r="F9" s="22" t="s">
        <v>127</v>
      </c>
      <c r="G9" s="73" t="s">
        <v>107</v>
      </c>
      <c r="H9" s="93" t="s">
        <v>121</v>
      </c>
      <c r="I9" s="94" t="s">
        <v>122</v>
      </c>
      <c r="J9" s="73" t="s">
        <v>50</v>
      </c>
      <c r="K9" s="73" t="s">
        <v>50</v>
      </c>
    </row>
    <row r="10" spans="1:11" ht="81" customHeight="1">
      <c r="B10" s="67" t="s">
        <v>73</v>
      </c>
      <c r="C10" s="22" t="s">
        <v>342</v>
      </c>
      <c r="D10" s="23" t="s">
        <v>165</v>
      </c>
      <c r="E10" s="32" t="e">
        <f>AVERAGE('MPS(input_separate)'!C6:C105)</f>
        <v>#DIV/0!</v>
      </c>
      <c r="F10" s="85" t="s">
        <v>343</v>
      </c>
      <c r="G10" s="73" t="s">
        <v>107</v>
      </c>
      <c r="H10" s="86" t="s">
        <v>345</v>
      </c>
      <c r="I10" s="74" t="s">
        <v>344</v>
      </c>
      <c r="J10" s="73" t="s">
        <v>346</v>
      </c>
      <c r="K10" s="73" t="s">
        <v>50</v>
      </c>
    </row>
    <row r="11" spans="1:11" ht="81" customHeight="1">
      <c r="B11" s="67" t="s">
        <v>77</v>
      </c>
      <c r="C11" s="22" t="s">
        <v>347</v>
      </c>
      <c r="D11" s="23" t="s">
        <v>254</v>
      </c>
      <c r="E11" s="32" t="e">
        <f>AVERAGE('MPS(input_separate)'!D6:D105)</f>
        <v>#DIV/0!</v>
      </c>
      <c r="F11" s="85" t="s">
        <v>343</v>
      </c>
      <c r="G11" s="73" t="s">
        <v>107</v>
      </c>
      <c r="H11" s="86" t="s">
        <v>345</v>
      </c>
      <c r="I11" s="74" t="s">
        <v>344</v>
      </c>
      <c r="J11" s="73" t="s">
        <v>346</v>
      </c>
      <c r="K11" s="73" t="s">
        <v>50</v>
      </c>
    </row>
    <row r="12" spans="1:11" ht="81" customHeight="1">
      <c r="B12" s="67" t="s">
        <v>88</v>
      </c>
      <c r="C12" s="22" t="s">
        <v>348</v>
      </c>
      <c r="D12" s="23" t="s">
        <v>168</v>
      </c>
      <c r="E12" s="32" t="e">
        <f>AVERAGE('MPS(input_separate)'!E6:E105)</f>
        <v>#DIV/0!</v>
      </c>
      <c r="F12" s="85" t="s">
        <v>349</v>
      </c>
      <c r="G12" s="73" t="s">
        <v>78</v>
      </c>
      <c r="H12" s="86" t="s">
        <v>350</v>
      </c>
      <c r="I12" s="74" t="s">
        <v>351</v>
      </c>
      <c r="J12" s="73" t="s">
        <v>50</v>
      </c>
      <c r="K12" s="73" t="s">
        <v>50</v>
      </c>
    </row>
    <row r="13" spans="1:11" ht="81" customHeight="1">
      <c r="B13" s="67" t="s">
        <v>89</v>
      </c>
      <c r="C13" s="22" t="s">
        <v>352</v>
      </c>
      <c r="D13" s="23" t="s">
        <v>353</v>
      </c>
      <c r="E13" s="32" t="e">
        <f>AVERAGE('MPS(input_separate)'!F6:F105)</f>
        <v>#DIV/0!</v>
      </c>
      <c r="F13" s="85" t="s">
        <v>349</v>
      </c>
      <c r="G13" s="73" t="s">
        <v>78</v>
      </c>
      <c r="H13" s="86" t="s">
        <v>350</v>
      </c>
      <c r="I13" s="74" t="s">
        <v>351</v>
      </c>
      <c r="J13" s="73" t="s">
        <v>50</v>
      </c>
      <c r="K13" s="73" t="s">
        <v>50</v>
      </c>
    </row>
    <row r="14" spans="1:11" ht="81" customHeight="1">
      <c r="B14" s="67" t="s">
        <v>90</v>
      </c>
      <c r="C14" s="22" t="s">
        <v>354</v>
      </c>
      <c r="D14" s="23" t="s">
        <v>213</v>
      </c>
      <c r="E14" s="32" t="e">
        <f>AVERAGE('MPS(input_separate)'!G6:G105)</f>
        <v>#DIV/0!</v>
      </c>
      <c r="F14" s="85" t="s">
        <v>349</v>
      </c>
      <c r="G14" s="73" t="s">
        <v>78</v>
      </c>
      <c r="H14" s="86" t="s">
        <v>350</v>
      </c>
      <c r="I14" s="74" t="s">
        <v>351</v>
      </c>
      <c r="J14" s="73" t="s">
        <v>50</v>
      </c>
      <c r="K14" s="73" t="s">
        <v>50</v>
      </c>
    </row>
    <row r="15" spans="1:11" ht="151.19999999999999" customHeight="1">
      <c r="B15" s="66"/>
      <c r="D15" s="65"/>
      <c r="E15" s="88"/>
      <c r="F15" s="88"/>
      <c r="G15" s="88"/>
      <c r="H15" s="87"/>
      <c r="I15" s="88"/>
    </row>
    <row r="16" spans="1:11" ht="15" customHeight="1">
      <c r="A16" s="3" t="s">
        <v>130</v>
      </c>
      <c r="B16" s="3"/>
    </row>
    <row r="17" spans="1:11" ht="15" customHeight="1">
      <c r="A17" s="3"/>
      <c r="B17" s="20" t="s">
        <v>10</v>
      </c>
      <c r="C17" s="20" t="s">
        <v>11</v>
      </c>
      <c r="D17" s="20" t="s">
        <v>12</v>
      </c>
      <c r="E17" s="20" t="s">
        <v>13</v>
      </c>
      <c r="F17" s="20" t="s">
        <v>14</v>
      </c>
      <c r="G17" s="20" t="s">
        <v>15</v>
      </c>
      <c r="H17" s="20" t="s">
        <v>16</v>
      </c>
      <c r="I17" s="20" t="s">
        <v>17</v>
      </c>
      <c r="J17" s="20" t="s">
        <v>18</v>
      </c>
      <c r="K17" s="20" t="s">
        <v>19</v>
      </c>
    </row>
    <row r="18" spans="1:11" s="6" customFormat="1" ht="34.5" customHeight="1">
      <c r="B18" s="20" t="s">
        <v>20</v>
      </c>
      <c r="C18" s="20" t="s">
        <v>21</v>
      </c>
      <c r="D18" s="20" t="s">
        <v>22</v>
      </c>
      <c r="E18" s="20" t="s">
        <v>23</v>
      </c>
      <c r="F18" s="20" t="s">
        <v>1</v>
      </c>
      <c r="G18" s="20" t="s">
        <v>25</v>
      </c>
      <c r="H18" s="20" t="s">
        <v>26</v>
      </c>
      <c r="I18" s="20" t="s">
        <v>27</v>
      </c>
      <c r="J18" s="20" t="s">
        <v>28</v>
      </c>
      <c r="K18" s="20" t="s">
        <v>29</v>
      </c>
    </row>
    <row r="19" spans="1:11" s="6" customFormat="1" ht="34.5" customHeight="1">
      <c r="B19" s="20"/>
      <c r="C19" s="20"/>
      <c r="D19" s="20"/>
      <c r="E19" s="20"/>
      <c r="F19" s="20"/>
      <c r="G19" s="20"/>
      <c r="H19" s="20"/>
      <c r="I19" s="20"/>
      <c r="J19" s="20"/>
      <c r="K19" s="20"/>
    </row>
    <row r="20" spans="1:11" ht="67.8" customHeight="1">
      <c r="B20" s="21" t="s">
        <v>481</v>
      </c>
      <c r="C20" s="22" t="s">
        <v>108</v>
      </c>
      <c r="D20" s="23" t="s">
        <v>124</v>
      </c>
      <c r="E20" s="32" t="e">
        <f>AVERAGE('MPS(input_separate)'!H6:H105)</f>
        <v>#DIV/0!</v>
      </c>
      <c r="F20" s="22" t="s">
        <v>92</v>
      </c>
      <c r="G20" s="73" t="s">
        <v>94</v>
      </c>
      <c r="H20" s="93" t="s">
        <v>109</v>
      </c>
      <c r="I20" s="94" t="s">
        <v>110</v>
      </c>
      <c r="J20" s="73" t="s">
        <v>93</v>
      </c>
      <c r="K20" s="73" t="s">
        <v>50</v>
      </c>
    </row>
    <row r="21" spans="1:11" ht="108.6" customHeight="1">
      <c r="B21" s="110" t="s">
        <v>73</v>
      </c>
      <c r="C21" s="107" t="s">
        <v>111</v>
      </c>
      <c r="D21" s="108" t="s">
        <v>464</v>
      </c>
      <c r="E21" s="32" t="e">
        <f>AVERAGE('MPS(input_separate)'!I6:I105)</f>
        <v>#DIV/0!</v>
      </c>
      <c r="F21" s="106" t="s">
        <v>465</v>
      </c>
      <c r="G21" s="109" t="s">
        <v>112</v>
      </c>
      <c r="H21" s="109" t="s">
        <v>113</v>
      </c>
      <c r="I21" s="111" t="s">
        <v>114</v>
      </c>
      <c r="J21" s="109" t="s">
        <v>115</v>
      </c>
      <c r="K21" s="109" t="s">
        <v>50</v>
      </c>
    </row>
    <row r="22" spans="1:11" ht="96.6" customHeight="1">
      <c r="B22" s="21" t="s">
        <v>77</v>
      </c>
      <c r="C22" s="22" t="s">
        <v>80</v>
      </c>
      <c r="D22" s="23" t="s">
        <v>463</v>
      </c>
      <c r="E22" s="32" t="e">
        <f>AVERAGE('MPS(input_separate)'!J6:J105)</f>
        <v>#DIV/0!</v>
      </c>
      <c r="F22" s="22" t="s">
        <v>404</v>
      </c>
      <c r="G22" s="73" t="s">
        <v>78</v>
      </c>
      <c r="H22" s="73" t="s">
        <v>75</v>
      </c>
      <c r="I22" s="74" t="s">
        <v>81</v>
      </c>
      <c r="J22" s="73" t="s">
        <v>50</v>
      </c>
      <c r="K22" s="73" t="s">
        <v>50</v>
      </c>
    </row>
    <row r="23" spans="1:11" ht="67.8" customHeight="1">
      <c r="B23" s="21" t="s">
        <v>88</v>
      </c>
      <c r="C23" s="22" t="s">
        <v>355</v>
      </c>
      <c r="D23" s="23" t="s">
        <v>277</v>
      </c>
      <c r="E23" s="32" t="e">
        <f>AVERAGE('MPS(input_separate)'!K6:K105)</f>
        <v>#DIV/0!</v>
      </c>
      <c r="F23" s="85" t="s">
        <v>349</v>
      </c>
      <c r="G23" s="73" t="s">
        <v>78</v>
      </c>
      <c r="H23" s="86" t="s">
        <v>350</v>
      </c>
      <c r="I23" s="74" t="s">
        <v>351</v>
      </c>
      <c r="J23" s="73" t="s">
        <v>50</v>
      </c>
      <c r="K23" s="73" t="s">
        <v>50</v>
      </c>
    </row>
    <row r="24" spans="1:11" ht="67.8" customHeight="1">
      <c r="B24" s="21" t="s">
        <v>89</v>
      </c>
      <c r="C24" s="22" t="s">
        <v>356</v>
      </c>
      <c r="D24" s="23" t="s">
        <v>298</v>
      </c>
      <c r="E24" s="32" t="e">
        <f>AVERAGE('MPS(input_separate)'!L6:L105)</f>
        <v>#DIV/0!</v>
      </c>
      <c r="F24" s="22" t="s">
        <v>357</v>
      </c>
      <c r="G24" s="73" t="s">
        <v>78</v>
      </c>
      <c r="H24" s="86" t="s">
        <v>350</v>
      </c>
      <c r="I24" s="74" t="s">
        <v>351</v>
      </c>
      <c r="J24" s="73" t="s">
        <v>50</v>
      </c>
      <c r="K24" s="73" t="s">
        <v>50</v>
      </c>
    </row>
    <row r="25" spans="1:11" ht="157.80000000000001" customHeight="1">
      <c r="B25" s="21" t="s">
        <v>90</v>
      </c>
      <c r="C25" s="22" t="s">
        <v>358</v>
      </c>
      <c r="D25" s="23" t="s">
        <v>305</v>
      </c>
      <c r="E25" s="32" t="e">
        <f>AVERAGE('MPS(input_separate)'!M6:M105)</f>
        <v>#DIV/0!</v>
      </c>
      <c r="F25" s="22" t="s">
        <v>211</v>
      </c>
      <c r="G25" s="73" t="s">
        <v>107</v>
      </c>
      <c r="H25" s="86" t="s">
        <v>345</v>
      </c>
      <c r="I25" s="94" t="s">
        <v>359</v>
      </c>
      <c r="J25" s="73" t="s">
        <v>50</v>
      </c>
      <c r="K25" s="73" t="s">
        <v>50</v>
      </c>
    </row>
    <row r="26" spans="1:11" ht="157.80000000000001" customHeight="1">
      <c r="B26" s="21" t="s">
        <v>116</v>
      </c>
      <c r="C26" s="22" t="s">
        <v>360</v>
      </c>
      <c r="D26" s="23" t="s">
        <v>284</v>
      </c>
      <c r="E26" s="32" t="e">
        <f>AVERAGE('MPS(input_separate)'!N6:N105)</f>
        <v>#DIV/0!</v>
      </c>
      <c r="F26" s="22" t="s">
        <v>211</v>
      </c>
      <c r="G26" s="73" t="s">
        <v>107</v>
      </c>
      <c r="H26" s="86" t="s">
        <v>345</v>
      </c>
      <c r="I26" s="94" t="s">
        <v>359</v>
      </c>
      <c r="J26" s="73" t="s">
        <v>50</v>
      </c>
      <c r="K26" s="73" t="s">
        <v>50</v>
      </c>
    </row>
    <row r="27" spans="1:11" ht="157.80000000000001" customHeight="1">
      <c r="B27" s="21" t="s">
        <v>117</v>
      </c>
      <c r="C27" s="22" t="s">
        <v>361</v>
      </c>
      <c r="D27" s="23" t="s">
        <v>221</v>
      </c>
      <c r="E27" s="32" t="e">
        <f>AVERAGE('MPS(input_separate)'!O6:O105)</f>
        <v>#DIV/0!</v>
      </c>
      <c r="F27" s="22" t="s">
        <v>211</v>
      </c>
      <c r="G27" s="73" t="s">
        <v>107</v>
      </c>
      <c r="H27" s="86" t="s">
        <v>345</v>
      </c>
      <c r="I27" s="94" t="s">
        <v>359</v>
      </c>
      <c r="J27" s="73" t="s">
        <v>50</v>
      </c>
      <c r="K27" s="73" t="s">
        <v>50</v>
      </c>
    </row>
    <row r="28" spans="1:11" ht="98.4" customHeight="1">
      <c r="B28" s="66"/>
      <c r="D28" s="65"/>
      <c r="E28" s="65"/>
      <c r="F28" s="65"/>
      <c r="G28" s="65"/>
      <c r="H28" s="87"/>
      <c r="I28" s="88"/>
    </row>
    <row r="29" spans="1:11" ht="49.2" customHeight="1">
      <c r="B29" s="66"/>
      <c r="D29" s="65"/>
      <c r="E29" s="65"/>
      <c r="F29" s="65"/>
      <c r="G29" s="65"/>
      <c r="H29" s="87"/>
      <c r="I29" s="88"/>
    </row>
    <row r="30" spans="1:11" ht="15" customHeight="1">
      <c r="A30" s="3" t="s">
        <v>396</v>
      </c>
      <c r="B30" s="3"/>
    </row>
    <row r="31" spans="1:11" ht="15" customHeight="1">
      <c r="A31" s="3"/>
      <c r="B31" s="20" t="s">
        <v>10</v>
      </c>
      <c r="C31" s="20" t="s">
        <v>11</v>
      </c>
      <c r="D31" s="20" t="s">
        <v>12</v>
      </c>
      <c r="E31" s="20" t="s">
        <v>13</v>
      </c>
      <c r="F31" s="20" t="s">
        <v>14</v>
      </c>
      <c r="G31" s="20" t="s">
        <v>15</v>
      </c>
      <c r="H31" s="20" t="s">
        <v>16</v>
      </c>
      <c r="I31" s="20" t="s">
        <v>17</v>
      </c>
      <c r="J31" s="20" t="s">
        <v>18</v>
      </c>
      <c r="K31" s="20" t="s">
        <v>19</v>
      </c>
    </row>
    <row r="32" spans="1:11" s="6" customFormat="1" ht="34.5" customHeight="1">
      <c r="B32" s="20" t="s">
        <v>20</v>
      </c>
      <c r="C32" s="20" t="s">
        <v>21</v>
      </c>
      <c r="D32" s="20" t="s">
        <v>22</v>
      </c>
      <c r="E32" s="20" t="s">
        <v>23</v>
      </c>
      <c r="F32" s="20" t="s">
        <v>1</v>
      </c>
      <c r="G32" s="20" t="s">
        <v>25</v>
      </c>
      <c r="H32" s="20" t="s">
        <v>26</v>
      </c>
      <c r="I32" s="20" t="s">
        <v>27</v>
      </c>
      <c r="J32" s="20" t="s">
        <v>28</v>
      </c>
      <c r="K32" s="20" t="s">
        <v>29</v>
      </c>
    </row>
    <row r="33" spans="1:11" s="6" customFormat="1" ht="34.5" customHeight="1">
      <c r="B33" s="20"/>
      <c r="C33" s="20"/>
      <c r="D33" s="20"/>
      <c r="E33" s="20"/>
      <c r="F33" s="20"/>
      <c r="G33" s="20"/>
      <c r="H33" s="20"/>
      <c r="I33" s="20"/>
      <c r="J33" s="20"/>
      <c r="K33" s="20"/>
    </row>
    <row r="34" spans="1:11" ht="113.4" customHeight="1">
      <c r="B34" s="21" t="s">
        <v>35</v>
      </c>
      <c r="C34" s="22" t="s">
        <v>362</v>
      </c>
      <c r="D34" s="23" t="s">
        <v>333</v>
      </c>
      <c r="E34" s="32" t="e">
        <f>AVERAGE('MPS(input_separate)'!P6:P105)</f>
        <v>#DIV/0!</v>
      </c>
      <c r="F34" s="85" t="s">
        <v>363</v>
      </c>
      <c r="G34" s="73" t="s">
        <v>107</v>
      </c>
      <c r="H34" s="86" t="s">
        <v>345</v>
      </c>
      <c r="I34" s="74" t="s">
        <v>364</v>
      </c>
      <c r="J34" s="73" t="s">
        <v>346</v>
      </c>
      <c r="K34" s="73" t="s">
        <v>50</v>
      </c>
    </row>
    <row r="35" spans="1:11" ht="108" customHeight="1">
      <c r="B35" s="21" t="s">
        <v>73</v>
      </c>
      <c r="C35" s="22" t="s">
        <v>366</v>
      </c>
      <c r="D35" s="23" t="s">
        <v>335</v>
      </c>
      <c r="E35" s="32" t="e">
        <f>AVERAGE('MPS(input_separate)'!Q6:Q105)</f>
        <v>#DIV/0!</v>
      </c>
      <c r="F35" s="21"/>
      <c r="G35" s="73" t="s">
        <v>107</v>
      </c>
      <c r="H35" s="86" t="s">
        <v>345</v>
      </c>
      <c r="I35" s="74" t="s">
        <v>367</v>
      </c>
      <c r="J35" s="73" t="s">
        <v>50</v>
      </c>
      <c r="K35" s="73" t="s">
        <v>50</v>
      </c>
    </row>
    <row r="36" spans="1:11" ht="108" customHeight="1">
      <c r="B36" s="21" t="s">
        <v>77</v>
      </c>
      <c r="C36" s="22" t="s">
        <v>368</v>
      </c>
      <c r="D36" s="23" t="s">
        <v>370</v>
      </c>
      <c r="E36" s="32" t="e">
        <f>AVERAGE('MPS(input_separate)'!R6:R105)</f>
        <v>#DIV/0!</v>
      </c>
      <c r="F36" s="21" t="s">
        <v>369</v>
      </c>
      <c r="G36" s="73" t="s">
        <v>107</v>
      </c>
      <c r="H36" s="86" t="s">
        <v>345</v>
      </c>
      <c r="I36" s="74" t="s">
        <v>371</v>
      </c>
      <c r="J36" s="73" t="s">
        <v>372</v>
      </c>
      <c r="K36" s="73" t="s">
        <v>50</v>
      </c>
    </row>
    <row r="37" spans="1:11" ht="108" customHeight="1">
      <c r="B37" s="21" t="s">
        <v>88</v>
      </c>
      <c r="C37" s="22" t="s">
        <v>374</v>
      </c>
      <c r="D37" s="23" t="s">
        <v>373</v>
      </c>
      <c r="E37" s="32" t="e">
        <f>AVERAGE('MPS(input_separate)'!S6:S105)</f>
        <v>#DIV/0!</v>
      </c>
      <c r="F37" s="21" t="s">
        <v>375</v>
      </c>
      <c r="G37" s="73" t="s">
        <v>107</v>
      </c>
      <c r="H37" s="86" t="s">
        <v>345</v>
      </c>
      <c r="I37" s="74" t="s">
        <v>376</v>
      </c>
      <c r="J37" s="73" t="s">
        <v>372</v>
      </c>
      <c r="K37" s="73" t="s">
        <v>50</v>
      </c>
    </row>
    <row r="38" spans="1:11" ht="56.4" customHeight="1">
      <c r="B38" s="21" t="s">
        <v>89</v>
      </c>
      <c r="C38" s="22" t="s">
        <v>377</v>
      </c>
      <c r="D38" s="23" t="s">
        <v>172</v>
      </c>
      <c r="E38" s="32" t="e">
        <f>AVERAGE('MPS(input_separate)'!T6:T105)</f>
        <v>#DIV/0!</v>
      </c>
      <c r="F38" s="21" t="s">
        <v>345</v>
      </c>
      <c r="G38" s="73" t="s">
        <v>107</v>
      </c>
      <c r="H38" s="86" t="s">
        <v>345</v>
      </c>
      <c r="I38" s="94" t="s">
        <v>378</v>
      </c>
      <c r="J38" s="73" t="s">
        <v>50</v>
      </c>
      <c r="K38" s="73" t="s">
        <v>50</v>
      </c>
    </row>
    <row r="39" spans="1:11" ht="56.4" customHeight="1">
      <c r="B39" s="21" t="s">
        <v>90</v>
      </c>
      <c r="C39" s="22" t="s">
        <v>379</v>
      </c>
      <c r="D39" s="23" t="s">
        <v>380</v>
      </c>
      <c r="E39" s="32" t="e">
        <f>AVERAGE('MPS(input_separate)'!U6:U105)</f>
        <v>#DIV/0!</v>
      </c>
      <c r="F39" s="21" t="s">
        <v>345</v>
      </c>
      <c r="G39" s="73" t="s">
        <v>107</v>
      </c>
      <c r="H39" s="86" t="s">
        <v>345</v>
      </c>
      <c r="I39" s="94" t="s">
        <v>381</v>
      </c>
      <c r="J39" s="73" t="s">
        <v>50</v>
      </c>
      <c r="K39" s="73" t="s">
        <v>50</v>
      </c>
    </row>
    <row r="40" spans="1:11" ht="90.6" customHeight="1">
      <c r="B40" s="21" t="s">
        <v>116</v>
      </c>
      <c r="C40" s="92" t="s">
        <v>418</v>
      </c>
      <c r="D40" s="23" t="s">
        <v>382</v>
      </c>
      <c r="E40" s="32" t="e">
        <f>AVERAGE('MPS(input_separate)'!V6:V105)</f>
        <v>#DIV/0!</v>
      </c>
      <c r="F40" s="115" t="s">
        <v>383</v>
      </c>
      <c r="G40" s="73" t="s">
        <v>107</v>
      </c>
      <c r="H40" s="86" t="s">
        <v>384</v>
      </c>
      <c r="I40" s="86" t="s">
        <v>345</v>
      </c>
      <c r="J40" s="73" t="s">
        <v>50</v>
      </c>
      <c r="K40" s="73" t="s">
        <v>50</v>
      </c>
    </row>
    <row r="41" spans="1:11" ht="81" customHeight="1">
      <c r="B41" s="67" t="s">
        <v>117</v>
      </c>
      <c r="C41" s="22" t="s">
        <v>385</v>
      </c>
      <c r="D41" s="23" t="s">
        <v>387</v>
      </c>
      <c r="E41" s="32" t="e">
        <f>AVERAGE('MPS(input_separate)'!W6:W105)</f>
        <v>#DIV/0!</v>
      </c>
      <c r="F41" s="85" t="s">
        <v>386</v>
      </c>
      <c r="G41" s="73" t="s">
        <v>78</v>
      </c>
      <c r="H41" s="86" t="s">
        <v>350</v>
      </c>
      <c r="I41" s="74" t="s">
        <v>388</v>
      </c>
      <c r="J41" s="73" t="s">
        <v>50</v>
      </c>
      <c r="K41" s="73" t="s">
        <v>50</v>
      </c>
    </row>
    <row r="42" spans="1:11" ht="81" customHeight="1">
      <c r="B42" s="67" t="s">
        <v>118</v>
      </c>
      <c r="C42" s="22" t="s">
        <v>389</v>
      </c>
      <c r="D42" s="23" t="s">
        <v>390</v>
      </c>
      <c r="E42" s="32" t="e">
        <f>AVERAGE('MPS(input_separate)'!X6:X105)</f>
        <v>#DIV/0!</v>
      </c>
      <c r="F42" s="85" t="s">
        <v>386</v>
      </c>
      <c r="G42" s="73" t="s">
        <v>78</v>
      </c>
      <c r="H42" s="86" t="s">
        <v>350</v>
      </c>
      <c r="I42" s="74" t="s">
        <v>391</v>
      </c>
      <c r="J42" s="73" t="s">
        <v>50</v>
      </c>
      <c r="K42" s="73" t="s">
        <v>50</v>
      </c>
    </row>
    <row r="43" spans="1:11" ht="55.8" customHeight="1">
      <c r="B43" s="67" t="s">
        <v>119</v>
      </c>
      <c r="C43" s="22" t="s">
        <v>392</v>
      </c>
      <c r="D43" s="23" t="s">
        <v>394</v>
      </c>
      <c r="E43" s="32" t="e">
        <f>AVERAGE('MPS(input_separate)'!Y6:Y105)</f>
        <v>#DIV/0!</v>
      </c>
      <c r="F43" s="85" t="s">
        <v>393</v>
      </c>
      <c r="G43" s="73" t="s">
        <v>78</v>
      </c>
      <c r="H43" s="86" t="s">
        <v>350</v>
      </c>
      <c r="I43" s="74" t="s">
        <v>395</v>
      </c>
      <c r="J43" s="73" t="s">
        <v>50</v>
      </c>
      <c r="K43" s="73" t="s">
        <v>50</v>
      </c>
    </row>
    <row r="44" spans="1:11" ht="53.4" customHeight="1">
      <c r="B44" s="66"/>
      <c r="D44" s="65"/>
      <c r="E44" s="65"/>
      <c r="F44" s="65"/>
      <c r="G44" s="65"/>
      <c r="H44" s="87"/>
      <c r="I44" s="88"/>
    </row>
    <row r="45" spans="1:11" ht="18.75" customHeight="1">
      <c r="A45" s="3" t="s">
        <v>397</v>
      </c>
      <c r="B45" s="3"/>
    </row>
    <row r="46" spans="1:11" ht="16.8" thickBot="1">
      <c r="B46" s="127" t="s">
        <v>47</v>
      </c>
      <c r="C46" s="127"/>
      <c r="D46" s="24" t="s">
        <v>24</v>
      </c>
    </row>
    <row r="47" spans="1:11" ht="16.8" thickBot="1">
      <c r="B47" s="128" t="e">
        <f>ROUNDDOWN('MPS(calc_process)'!G6, 0)</f>
        <v>#DIV/0!</v>
      </c>
      <c r="C47" s="129"/>
      <c r="D47" s="50" t="s">
        <v>57</v>
      </c>
    </row>
    <row r="48" spans="1:11" ht="20.25" customHeight="1">
      <c r="F48" s="7"/>
      <c r="G48" s="7"/>
    </row>
    <row r="49" spans="1:10" ht="14.25" customHeight="1">
      <c r="A49" s="3" t="s">
        <v>9</v>
      </c>
    </row>
    <row r="50" spans="1:10" ht="14.25" customHeight="1">
      <c r="B50" s="12" t="s">
        <v>31</v>
      </c>
      <c r="C50" s="126" t="s">
        <v>79</v>
      </c>
      <c r="D50" s="126"/>
      <c r="E50" s="126"/>
      <c r="F50" s="126"/>
      <c r="G50" s="126"/>
      <c r="H50" s="126"/>
      <c r="I50" s="126"/>
      <c r="J50" s="8"/>
    </row>
    <row r="51" spans="1:10" ht="14.25" customHeight="1">
      <c r="B51" s="12" t="s">
        <v>30</v>
      </c>
      <c r="C51" s="126" t="s">
        <v>32</v>
      </c>
      <c r="D51" s="126"/>
      <c r="E51" s="126"/>
      <c r="F51" s="126"/>
      <c r="G51" s="126"/>
      <c r="H51" s="126"/>
      <c r="I51" s="126"/>
      <c r="J51" s="8"/>
    </row>
    <row r="52" spans="1:10" ht="14.25" customHeight="1">
      <c r="B52" s="12" t="s">
        <v>33</v>
      </c>
      <c r="C52" s="126" t="s">
        <v>34</v>
      </c>
      <c r="D52" s="126"/>
      <c r="E52" s="126"/>
      <c r="F52" s="126"/>
      <c r="G52" s="126"/>
      <c r="H52" s="126"/>
      <c r="I52" s="126"/>
      <c r="J52" s="8"/>
    </row>
    <row r="60" spans="1:10" ht="22.8">
      <c r="B60" s="55"/>
      <c r="C60" s="55"/>
      <c r="D60" s="55"/>
      <c r="E60" s="55"/>
    </row>
    <row r="61" spans="1:10" ht="76.05" customHeight="1">
      <c r="B61" s="56" t="s">
        <v>59</v>
      </c>
      <c r="C61" s="62" t="s">
        <v>60</v>
      </c>
      <c r="D61" s="56" t="s">
        <v>61</v>
      </c>
      <c r="E61" s="56" t="s">
        <v>62</v>
      </c>
    </row>
    <row r="62" spans="1:10" ht="58.95" customHeight="1">
      <c r="B62" s="56" t="s">
        <v>63</v>
      </c>
      <c r="C62" s="63" t="s">
        <v>64</v>
      </c>
      <c r="D62" s="57" t="s">
        <v>65</v>
      </c>
      <c r="E62" s="58" t="e">
        <f>IF(OR(E63="-",E64="-"),"-",E63-E64-E65)</f>
        <v>#REF!</v>
      </c>
    </row>
    <row r="63" spans="1:10" ht="58.95" customHeight="1">
      <c r="B63" s="59" t="s">
        <v>66</v>
      </c>
      <c r="C63" s="64" t="s">
        <v>67</v>
      </c>
      <c r="D63" s="60" t="s">
        <v>68</v>
      </c>
      <c r="E63" s="61" t="e">
        <f>[1]BE!H34</f>
        <v>#REF!</v>
      </c>
    </row>
    <row r="64" spans="1:10" ht="58.95" customHeight="1">
      <c r="B64" s="59" t="s">
        <v>69</v>
      </c>
      <c r="C64" s="64" t="s">
        <v>70</v>
      </c>
      <c r="D64" s="60" t="s">
        <v>68</v>
      </c>
      <c r="E64" s="61" t="e">
        <f>[1]PE!H34</f>
        <v>#REF!</v>
      </c>
    </row>
    <row r="65" spans="2:5" ht="58.95" customHeight="1">
      <c r="B65" s="59" t="s">
        <v>71</v>
      </c>
      <c r="C65" s="64" t="s">
        <v>72</v>
      </c>
      <c r="D65" s="60" t="s">
        <v>68</v>
      </c>
      <c r="E65" s="61" t="e">
        <f>IF([1]LE!H35="","-",[1]LE!H35)</f>
        <v>#REF!</v>
      </c>
    </row>
  </sheetData>
  <sheetProtection formatCells="0" formatRows="0"/>
  <mergeCells count="5">
    <mergeCell ref="C51:I51"/>
    <mergeCell ref="C52:I52"/>
    <mergeCell ref="B46:C46"/>
    <mergeCell ref="B47:C47"/>
    <mergeCell ref="C50:I50"/>
  </mergeCells>
  <phoneticPr fontId="2"/>
  <pageMargins left="0.70866141732283472" right="0.70866141732283472" top="0.74803149606299213" bottom="0.74803149606299213" header="0.31496062992125984" footer="0.31496062992125984"/>
  <pageSetup paperSize="9" scale="15" orientation="landscape" r:id="rId1"/>
  <colBreaks count="1" manualBreakCount="1">
    <brk id="1" max="3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Y105"/>
  <sheetViews>
    <sheetView view="pageBreakPreview" zoomScale="83" zoomScaleNormal="100" zoomScaleSheetLayoutView="80" workbookViewId="0">
      <selection activeCell="E20" sqref="E20"/>
    </sheetView>
  </sheetViews>
  <sheetFormatPr defaultColWidth="9" defaultRowHeight="13.8"/>
  <cols>
    <col min="1" max="1" width="20.796875" style="17" customWidth="1"/>
    <col min="2" max="2" width="47.19921875" style="17" customWidth="1"/>
    <col min="3" max="24" width="50.296875" style="17" customWidth="1"/>
    <col min="25" max="25" width="54.5" style="17" customWidth="1"/>
    <col min="26" max="16384" width="9" style="17"/>
  </cols>
  <sheetData>
    <row r="1" spans="1:25" ht="15" customHeight="1">
      <c r="B1" s="19"/>
      <c r="C1" s="19"/>
      <c r="D1" s="19"/>
      <c r="E1" s="19"/>
      <c r="F1" s="19"/>
      <c r="G1" s="19"/>
      <c r="H1" s="19"/>
      <c r="I1" s="19"/>
      <c r="J1" s="19"/>
      <c r="K1" s="19"/>
      <c r="L1" s="19"/>
      <c r="M1" s="19"/>
      <c r="N1" s="19"/>
      <c r="O1" s="19"/>
      <c r="P1" s="19"/>
      <c r="Q1" s="19"/>
      <c r="R1" s="19"/>
      <c r="S1" s="19"/>
      <c r="T1" s="19"/>
      <c r="U1" s="19"/>
      <c r="V1" s="19"/>
      <c r="W1" s="19"/>
      <c r="X1" s="19"/>
      <c r="Y1" s="19" t="str">
        <f>'MPS(input)'!K1</f>
        <v>Monitoring Spreadsheet: JCM_TH_TVER-12-01_ver01.0</v>
      </c>
    </row>
    <row r="2" spans="1:25" ht="15" customHeight="1">
      <c r="B2" s="19"/>
      <c r="C2" s="19"/>
      <c r="D2" s="19"/>
      <c r="E2" s="19"/>
      <c r="F2" s="19"/>
      <c r="G2" s="19"/>
      <c r="H2" s="19"/>
      <c r="I2" s="19"/>
      <c r="J2" s="19"/>
      <c r="K2" s="19"/>
      <c r="L2" s="19"/>
      <c r="M2" s="19"/>
      <c r="N2" s="19"/>
      <c r="O2" s="19"/>
      <c r="P2" s="19"/>
      <c r="Q2" s="19"/>
      <c r="R2" s="19"/>
      <c r="S2" s="19"/>
      <c r="T2" s="19"/>
      <c r="U2" s="19"/>
      <c r="V2" s="19"/>
      <c r="W2" s="19"/>
      <c r="X2" s="19"/>
      <c r="Y2" s="19" t="s">
        <v>95</v>
      </c>
    </row>
    <row r="3" spans="1:25" ht="16.2">
      <c r="A3" s="15" t="s">
        <v>84</v>
      </c>
      <c r="B3" s="16" t="s">
        <v>128</v>
      </c>
      <c r="C3" s="16" t="s">
        <v>398</v>
      </c>
      <c r="D3" s="16" t="s">
        <v>399</v>
      </c>
      <c r="E3" s="16" t="s">
        <v>400</v>
      </c>
      <c r="F3" s="16" t="s">
        <v>402</v>
      </c>
      <c r="G3" s="16" t="s">
        <v>403</v>
      </c>
      <c r="H3" s="16" t="s">
        <v>123</v>
      </c>
      <c r="I3" s="16" t="s">
        <v>125</v>
      </c>
      <c r="J3" s="16" t="s">
        <v>126</v>
      </c>
      <c r="K3" s="16" t="s">
        <v>405</v>
      </c>
      <c r="L3" s="16" t="s">
        <v>407</v>
      </c>
      <c r="M3" s="16" t="s">
        <v>408</v>
      </c>
      <c r="N3" s="16" t="s">
        <v>409</v>
      </c>
      <c r="O3" s="16" t="s">
        <v>410</v>
      </c>
      <c r="P3" s="16" t="s">
        <v>411</v>
      </c>
      <c r="Q3" s="16" t="s">
        <v>413</v>
      </c>
      <c r="R3" s="16" t="s">
        <v>368</v>
      </c>
      <c r="S3" s="16" t="s">
        <v>374</v>
      </c>
      <c r="T3" s="16" t="s">
        <v>416</v>
      </c>
      <c r="U3" s="16" t="s">
        <v>417</v>
      </c>
      <c r="V3" s="16" t="s">
        <v>419</v>
      </c>
      <c r="W3" s="16" t="s">
        <v>421</v>
      </c>
      <c r="X3" s="16" t="s">
        <v>422</v>
      </c>
      <c r="Y3" s="16" t="s">
        <v>423</v>
      </c>
    </row>
    <row r="4" spans="1:25" ht="66.599999999999994" customHeight="1">
      <c r="A4" s="15" t="s">
        <v>85</v>
      </c>
      <c r="B4" s="16" t="s">
        <v>106</v>
      </c>
      <c r="C4" s="16" t="s">
        <v>165</v>
      </c>
      <c r="D4" s="16" t="s">
        <v>254</v>
      </c>
      <c r="E4" s="16" t="s">
        <v>168</v>
      </c>
      <c r="F4" s="16" t="s">
        <v>353</v>
      </c>
      <c r="G4" s="16" t="s">
        <v>213</v>
      </c>
      <c r="H4" s="16" t="s">
        <v>104</v>
      </c>
      <c r="I4" s="16" t="s">
        <v>464</v>
      </c>
      <c r="J4" s="16" t="s">
        <v>463</v>
      </c>
      <c r="K4" s="16" t="s">
        <v>277</v>
      </c>
      <c r="L4" s="16" t="s">
        <v>298</v>
      </c>
      <c r="M4" s="16" t="s">
        <v>305</v>
      </c>
      <c r="N4" s="16" t="s">
        <v>284</v>
      </c>
      <c r="O4" s="16" t="s">
        <v>221</v>
      </c>
      <c r="P4" s="16" t="s">
        <v>333</v>
      </c>
      <c r="Q4" s="16" t="s">
        <v>335</v>
      </c>
      <c r="R4" s="16" t="s">
        <v>370</v>
      </c>
      <c r="S4" s="16" t="s">
        <v>373</v>
      </c>
      <c r="T4" s="16" t="s">
        <v>172</v>
      </c>
      <c r="U4" s="16" t="s">
        <v>380</v>
      </c>
      <c r="V4" s="16" t="s">
        <v>382</v>
      </c>
      <c r="W4" s="16" t="s">
        <v>387</v>
      </c>
      <c r="X4" s="16" t="s">
        <v>390</v>
      </c>
      <c r="Y4" s="16" t="s">
        <v>394</v>
      </c>
    </row>
    <row r="5" spans="1:25" ht="16.2">
      <c r="A5" s="15"/>
      <c r="B5" s="15" t="s">
        <v>129</v>
      </c>
      <c r="C5" s="15" t="s">
        <v>343</v>
      </c>
      <c r="D5" s="15" t="s">
        <v>343</v>
      </c>
      <c r="E5" s="15" t="s">
        <v>401</v>
      </c>
      <c r="F5" s="15" t="s">
        <v>401</v>
      </c>
      <c r="G5" s="15" t="s">
        <v>401</v>
      </c>
      <c r="H5" s="112" t="s">
        <v>92</v>
      </c>
      <c r="I5" s="112" t="s">
        <v>465</v>
      </c>
      <c r="J5" s="112" t="s">
        <v>91</v>
      </c>
      <c r="K5" s="112" t="s">
        <v>401</v>
      </c>
      <c r="L5" s="112" t="s">
        <v>406</v>
      </c>
      <c r="M5" s="112" t="s">
        <v>211</v>
      </c>
      <c r="N5" s="112" t="s">
        <v>211</v>
      </c>
      <c r="O5" s="112" t="s">
        <v>211</v>
      </c>
      <c r="P5" s="112" t="s">
        <v>412</v>
      </c>
      <c r="Q5" s="112" t="s">
        <v>102</v>
      </c>
      <c r="R5" s="112" t="s">
        <v>414</v>
      </c>
      <c r="S5" s="112" t="s">
        <v>415</v>
      </c>
      <c r="T5" s="112" t="s">
        <v>345</v>
      </c>
      <c r="U5" s="112" t="s">
        <v>345</v>
      </c>
      <c r="V5" s="112" t="s">
        <v>420</v>
      </c>
      <c r="W5" s="112" t="s">
        <v>386</v>
      </c>
      <c r="X5" s="112" t="s">
        <v>386</v>
      </c>
      <c r="Y5" s="112" t="s">
        <v>406</v>
      </c>
    </row>
    <row r="6" spans="1:25">
      <c r="A6" s="25">
        <v>1</v>
      </c>
      <c r="B6" s="26"/>
      <c r="C6" s="26"/>
      <c r="D6" s="26"/>
      <c r="E6" s="26"/>
      <c r="F6" s="26"/>
      <c r="G6" s="26"/>
      <c r="H6" s="26"/>
      <c r="I6" s="26"/>
      <c r="J6" s="26"/>
      <c r="K6" s="26"/>
      <c r="L6" s="26"/>
      <c r="M6" s="26"/>
      <c r="N6" s="26"/>
      <c r="O6" s="26"/>
      <c r="P6" s="26"/>
      <c r="Q6" s="26"/>
      <c r="R6" s="26"/>
      <c r="S6" s="26"/>
      <c r="T6" s="26"/>
      <c r="U6" s="26"/>
      <c r="V6" s="26"/>
      <c r="W6" s="26"/>
      <c r="X6" s="26"/>
      <c r="Y6" s="26"/>
    </row>
    <row r="7" spans="1:25">
      <c r="A7" s="25">
        <v>2</v>
      </c>
      <c r="B7" s="26"/>
      <c r="C7" s="26"/>
      <c r="D7" s="26"/>
      <c r="E7" s="26"/>
      <c r="F7" s="26"/>
      <c r="G7" s="26"/>
      <c r="H7" s="26"/>
      <c r="I7" s="26"/>
      <c r="J7" s="26"/>
      <c r="K7" s="26"/>
      <c r="L7" s="26"/>
      <c r="M7" s="26"/>
      <c r="N7" s="26"/>
      <c r="O7" s="26"/>
      <c r="P7" s="26"/>
      <c r="Q7" s="26"/>
      <c r="R7" s="26"/>
      <c r="S7" s="26"/>
      <c r="T7" s="26"/>
      <c r="U7" s="26"/>
      <c r="V7" s="26"/>
      <c r="W7" s="26"/>
      <c r="X7" s="26"/>
      <c r="Y7" s="26"/>
    </row>
    <row r="8" spans="1:25">
      <c r="A8" s="25">
        <v>3</v>
      </c>
      <c r="B8" s="26"/>
      <c r="C8" s="26"/>
      <c r="D8" s="26"/>
      <c r="E8" s="26"/>
      <c r="F8" s="26"/>
      <c r="G8" s="26"/>
      <c r="H8" s="26"/>
      <c r="I8" s="26"/>
      <c r="J8" s="26"/>
      <c r="K8" s="26"/>
      <c r="L8" s="26"/>
      <c r="M8" s="26"/>
      <c r="N8" s="26"/>
      <c r="O8" s="26"/>
      <c r="P8" s="26"/>
      <c r="Q8" s="26"/>
      <c r="R8" s="26"/>
      <c r="S8" s="26"/>
      <c r="T8" s="26"/>
      <c r="U8" s="26"/>
      <c r="V8" s="26"/>
      <c r="W8" s="26"/>
      <c r="X8" s="26"/>
      <c r="Y8" s="26"/>
    </row>
    <row r="9" spans="1:25">
      <c r="A9" s="25">
        <v>4</v>
      </c>
      <c r="B9" s="26"/>
      <c r="C9" s="26"/>
      <c r="D9" s="26"/>
      <c r="E9" s="26"/>
      <c r="F9" s="26"/>
      <c r="G9" s="26"/>
      <c r="H9" s="26"/>
      <c r="I9" s="26"/>
      <c r="J9" s="26"/>
      <c r="K9" s="26"/>
      <c r="L9" s="26"/>
      <c r="M9" s="26"/>
      <c r="N9" s="26"/>
      <c r="O9" s="26"/>
      <c r="P9" s="26"/>
      <c r="Q9" s="26"/>
      <c r="R9" s="26"/>
      <c r="S9" s="26"/>
      <c r="T9" s="26"/>
      <c r="U9" s="26"/>
      <c r="V9" s="26"/>
      <c r="W9" s="26"/>
      <c r="X9" s="26"/>
      <c r="Y9" s="26"/>
    </row>
    <row r="10" spans="1:25">
      <c r="A10" s="25">
        <v>5</v>
      </c>
      <c r="B10" s="26"/>
      <c r="C10" s="26"/>
      <c r="D10" s="26"/>
      <c r="E10" s="26"/>
      <c r="F10" s="26"/>
      <c r="G10" s="26"/>
      <c r="H10" s="26"/>
      <c r="I10" s="26"/>
      <c r="J10" s="26"/>
      <c r="K10" s="26"/>
      <c r="L10" s="26"/>
      <c r="M10" s="26"/>
      <c r="N10" s="26"/>
      <c r="O10" s="26"/>
      <c r="P10" s="26"/>
      <c r="Q10" s="26"/>
      <c r="R10" s="26"/>
      <c r="S10" s="26"/>
      <c r="T10" s="26"/>
      <c r="U10" s="26"/>
      <c r="V10" s="26"/>
      <c r="W10" s="26"/>
      <c r="X10" s="26"/>
      <c r="Y10" s="26"/>
    </row>
    <row r="11" spans="1:25">
      <c r="A11" s="25">
        <v>6</v>
      </c>
      <c r="B11" s="26"/>
      <c r="C11" s="26"/>
      <c r="D11" s="26"/>
      <c r="E11" s="26"/>
      <c r="F11" s="26"/>
      <c r="G11" s="26"/>
      <c r="H11" s="26"/>
      <c r="I11" s="26"/>
      <c r="J11" s="26"/>
      <c r="K11" s="26"/>
      <c r="L11" s="26"/>
      <c r="M11" s="26"/>
      <c r="N11" s="26"/>
      <c r="O11" s="26"/>
      <c r="P11" s="26"/>
      <c r="Q11" s="26"/>
      <c r="R11" s="26"/>
      <c r="S11" s="26"/>
      <c r="T11" s="26"/>
      <c r="U11" s="26"/>
      <c r="V11" s="26"/>
      <c r="W11" s="26"/>
      <c r="X11" s="26"/>
      <c r="Y11" s="26"/>
    </row>
    <row r="12" spans="1:25">
      <c r="A12" s="25">
        <v>7</v>
      </c>
      <c r="B12" s="26"/>
      <c r="C12" s="26"/>
      <c r="D12" s="26"/>
      <c r="E12" s="26"/>
      <c r="F12" s="26"/>
      <c r="G12" s="26"/>
      <c r="H12" s="26"/>
      <c r="I12" s="26"/>
      <c r="J12" s="26"/>
      <c r="K12" s="26"/>
      <c r="L12" s="26"/>
      <c r="M12" s="26"/>
      <c r="N12" s="26"/>
      <c r="O12" s="26"/>
      <c r="P12" s="26"/>
      <c r="Q12" s="26"/>
      <c r="R12" s="26"/>
      <c r="S12" s="26"/>
      <c r="T12" s="26"/>
      <c r="U12" s="26"/>
      <c r="V12" s="26"/>
      <c r="W12" s="26"/>
      <c r="X12" s="26"/>
      <c r="Y12" s="26"/>
    </row>
    <row r="13" spans="1:25">
      <c r="A13" s="25">
        <v>8</v>
      </c>
      <c r="B13" s="26"/>
      <c r="C13" s="26"/>
      <c r="D13" s="26"/>
      <c r="E13" s="26"/>
      <c r="F13" s="26"/>
      <c r="G13" s="26"/>
      <c r="H13" s="26"/>
      <c r="I13" s="26"/>
      <c r="J13" s="26"/>
      <c r="K13" s="26"/>
      <c r="L13" s="26"/>
      <c r="M13" s="26"/>
      <c r="N13" s="26"/>
      <c r="O13" s="26"/>
      <c r="P13" s="26"/>
      <c r="Q13" s="26"/>
      <c r="R13" s="26"/>
      <c r="S13" s="26"/>
      <c r="T13" s="26"/>
      <c r="U13" s="26"/>
      <c r="V13" s="26"/>
      <c r="W13" s="26"/>
      <c r="X13" s="26"/>
      <c r="Y13" s="26"/>
    </row>
    <row r="14" spans="1:25">
      <c r="A14" s="25">
        <v>9</v>
      </c>
      <c r="B14" s="26"/>
      <c r="C14" s="26"/>
      <c r="D14" s="26"/>
      <c r="E14" s="26"/>
      <c r="F14" s="26"/>
      <c r="G14" s="26"/>
      <c r="H14" s="26"/>
      <c r="I14" s="26"/>
      <c r="J14" s="26"/>
      <c r="K14" s="26"/>
      <c r="L14" s="26"/>
      <c r="M14" s="26"/>
      <c r="N14" s="26"/>
      <c r="O14" s="26"/>
      <c r="P14" s="26"/>
      <c r="Q14" s="26"/>
      <c r="R14" s="26"/>
      <c r="S14" s="26"/>
      <c r="T14" s="26"/>
      <c r="U14" s="26"/>
      <c r="V14" s="26"/>
      <c r="W14" s="26"/>
      <c r="X14" s="26"/>
      <c r="Y14" s="26"/>
    </row>
    <row r="15" spans="1:25">
      <c r="A15" s="25">
        <v>10</v>
      </c>
      <c r="B15" s="26"/>
      <c r="C15" s="26"/>
      <c r="D15" s="26"/>
      <c r="E15" s="26"/>
      <c r="F15" s="26"/>
      <c r="G15" s="26"/>
      <c r="H15" s="26"/>
      <c r="I15" s="26"/>
      <c r="J15" s="26"/>
      <c r="K15" s="26"/>
      <c r="L15" s="26"/>
      <c r="M15" s="26"/>
      <c r="N15" s="26"/>
      <c r="O15" s="26"/>
      <c r="P15" s="26"/>
      <c r="Q15" s="26"/>
      <c r="R15" s="26"/>
      <c r="S15" s="26"/>
      <c r="T15" s="26"/>
      <c r="U15" s="26"/>
      <c r="V15" s="26"/>
      <c r="W15" s="26"/>
      <c r="X15" s="26"/>
      <c r="Y15" s="26"/>
    </row>
    <row r="16" spans="1:25">
      <c r="A16" s="25">
        <v>11</v>
      </c>
      <c r="B16" s="26"/>
      <c r="C16" s="26"/>
      <c r="D16" s="26"/>
      <c r="E16" s="26"/>
      <c r="F16" s="26"/>
      <c r="G16" s="26"/>
      <c r="H16" s="26"/>
      <c r="I16" s="26"/>
      <c r="J16" s="26"/>
      <c r="K16" s="26"/>
      <c r="L16" s="26"/>
      <c r="M16" s="26"/>
      <c r="N16" s="26"/>
      <c r="O16" s="26"/>
      <c r="P16" s="26"/>
      <c r="Q16" s="26"/>
      <c r="R16" s="26"/>
      <c r="S16" s="26"/>
      <c r="T16" s="26"/>
      <c r="U16" s="26"/>
      <c r="V16" s="26"/>
      <c r="W16" s="26"/>
      <c r="X16" s="26"/>
      <c r="Y16" s="26"/>
    </row>
    <row r="17" spans="1:25">
      <c r="A17" s="25">
        <v>12</v>
      </c>
      <c r="B17" s="26"/>
      <c r="C17" s="26"/>
      <c r="D17" s="26"/>
      <c r="E17" s="26"/>
      <c r="F17" s="26"/>
      <c r="G17" s="26"/>
      <c r="H17" s="26"/>
      <c r="I17" s="26"/>
      <c r="J17" s="26"/>
      <c r="K17" s="26"/>
      <c r="L17" s="26"/>
      <c r="M17" s="26"/>
      <c r="N17" s="26"/>
      <c r="O17" s="26"/>
      <c r="P17" s="26"/>
      <c r="Q17" s="26"/>
      <c r="R17" s="26"/>
      <c r="S17" s="26"/>
      <c r="T17" s="26"/>
      <c r="U17" s="26"/>
      <c r="V17" s="26"/>
      <c r="W17" s="26"/>
      <c r="X17" s="26"/>
      <c r="Y17" s="26"/>
    </row>
    <row r="18" spans="1:25">
      <c r="A18" s="25">
        <v>13</v>
      </c>
      <c r="B18" s="26"/>
      <c r="C18" s="26"/>
      <c r="D18" s="26"/>
      <c r="E18" s="26"/>
      <c r="F18" s="26"/>
      <c r="G18" s="26"/>
      <c r="H18" s="26"/>
      <c r="I18" s="26"/>
      <c r="J18" s="26"/>
      <c r="K18" s="26"/>
      <c r="L18" s="26"/>
      <c r="M18" s="26"/>
      <c r="N18" s="26"/>
      <c r="O18" s="26"/>
      <c r="P18" s="26"/>
      <c r="Q18" s="26"/>
      <c r="R18" s="26"/>
      <c r="S18" s="26"/>
      <c r="T18" s="26"/>
      <c r="U18" s="26"/>
      <c r="V18" s="26"/>
      <c r="W18" s="26"/>
      <c r="X18" s="26"/>
      <c r="Y18" s="26"/>
    </row>
    <row r="19" spans="1:25">
      <c r="A19" s="25">
        <v>14</v>
      </c>
      <c r="B19" s="26"/>
      <c r="C19" s="26"/>
      <c r="D19" s="26"/>
      <c r="E19" s="26"/>
      <c r="F19" s="26"/>
      <c r="G19" s="26"/>
      <c r="H19" s="26"/>
      <c r="I19" s="26"/>
      <c r="J19" s="26"/>
      <c r="K19" s="26"/>
      <c r="L19" s="26"/>
      <c r="M19" s="26"/>
      <c r="N19" s="26"/>
      <c r="O19" s="26"/>
      <c r="P19" s="26"/>
      <c r="Q19" s="26"/>
      <c r="R19" s="26"/>
      <c r="S19" s="26"/>
      <c r="T19" s="26"/>
      <c r="U19" s="26"/>
      <c r="V19" s="26"/>
      <c r="W19" s="26"/>
      <c r="X19" s="26"/>
      <c r="Y19" s="26"/>
    </row>
    <row r="20" spans="1:25">
      <c r="A20" s="25">
        <v>15</v>
      </c>
      <c r="B20" s="26"/>
      <c r="C20" s="26"/>
      <c r="D20" s="26"/>
      <c r="E20" s="26"/>
      <c r="F20" s="26"/>
      <c r="G20" s="26"/>
      <c r="H20" s="26"/>
      <c r="I20" s="26"/>
      <c r="J20" s="26"/>
      <c r="K20" s="26"/>
      <c r="L20" s="26"/>
      <c r="M20" s="26"/>
      <c r="N20" s="26"/>
      <c r="O20" s="26"/>
      <c r="P20" s="26"/>
      <c r="Q20" s="26"/>
      <c r="R20" s="26"/>
      <c r="S20" s="26"/>
      <c r="T20" s="26"/>
      <c r="U20" s="26"/>
      <c r="V20" s="26"/>
      <c r="W20" s="26"/>
      <c r="X20" s="26"/>
      <c r="Y20" s="26"/>
    </row>
    <row r="21" spans="1:25">
      <c r="A21" s="25">
        <v>16</v>
      </c>
      <c r="B21" s="26"/>
      <c r="C21" s="26"/>
      <c r="D21" s="26"/>
      <c r="E21" s="26"/>
      <c r="F21" s="26"/>
      <c r="G21" s="26"/>
      <c r="H21" s="26"/>
      <c r="I21" s="26"/>
      <c r="J21" s="26"/>
      <c r="K21" s="26"/>
      <c r="L21" s="26"/>
      <c r="M21" s="26"/>
      <c r="N21" s="26"/>
      <c r="O21" s="26"/>
      <c r="P21" s="26"/>
      <c r="Q21" s="26"/>
      <c r="R21" s="26"/>
      <c r="S21" s="26"/>
      <c r="T21" s="26"/>
      <c r="U21" s="26"/>
      <c r="V21" s="26"/>
      <c r="W21" s="26"/>
      <c r="X21" s="26"/>
      <c r="Y21" s="26"/>
    </row>
    <row r="22" spans="1:25">
      <c r="A22" s="25">
        <v>17</v>
      </c>
      <c r="B22" s="26"/>
      <c r="C22" s="26"/>
      <c r="D22" s="26"/>
      <c r="E22" s="26"/>
      <c r="F22" s="26"/>
      <c r="G22" s="26"/>
      <c r="H22" s="26"/>
      <c r="I22" s="26"/>
      <c r="J22" s="26"/>
      <c r="K22" s="26"/>
      <c r="L22" s="26"/>
      <c r="M22" s="26"/>
      <c r="N22" s="26"/>
      <c r="O22" s="26"/>
      <c r="P22" s="26"/>
      <c r="Q22" s="26"/>
      <c r="R22" s="26"/>
      <c r="S22" s="26"/>
      <c r="T22" s="26"/>
      <c r="U22" s="26"/>
      <c r="V22" s="26"/>
      <c r="W22" s="26"/>
      <c r="X22" s="26"/>
      <c r="Y22" s="26"/>
    </row>
    <row r="23" spans="1:25">
      <c r="A23" s="25">
        <v>18</v>
      </c>
      <c r="B23" s="26"/>
      <c r="C23" s="26"/>
      <c r="D23" s="26"/>
      <c r="E23" s="26"/>
      <c r="F23" s="26"/>
      <c r="G23" s="26"/>
      <c r="H23" s="26"/>
      <c r="I23" s="26"/>
      <c r="J23" s="26"/>
      <c r="K23" s="26"/>
      <c r="L23" s="26"/>
      <c r="M23" s="26"/>
      <c r="N23" s="26"/>
      <c r="O23" s="26"/>
      <c r="P23" s="26"/>
      <c r="Q23" s="26"/>
      <c r="R23" s="26"/>
      <c r="S23" s="26"/>
      <c r="T23" s="26"/>
      <c r="U23" s="26"/>
      <c r="V23" s="26"/>
      <c r="W23" s="26"/>
      <c r="X23" s="26"/>
      <c r="Y23" s="26"/>
    </row>
    <row r="24" spans="1:25">
      <c r="A24" s="25">
        <v>19</v>
      </c>
      <c r="B24" s="26"/>
      <c r="C24" s="26"/>
      <c r="D24" s="26"/>
      <c r="E24" s="26"/>
      <c r="F24" s="26"/>
      <c r="G24" s="26"/>
      <c r="H24" s="26"/>
      <c r="I24" s="26"/>
      <c r="J24" s="26"/>
      <c r="K24" s="26"/>
      <c r="L24" s="26"/>
      <c r="M24" s="26"/>
      <c r="N24" s="26"/>
      <c r="O24" s="26"/>
      <c r="P24" s="26"/>
      <c r="Q24" s="26"/>
      <c r="R24" s="26"/>
      <c r="S24" s="26"/>
      <c r="T24" s="26"/>
      <c r="U24" s="26"/>
      <c r="V24" s="26"/>
      <c r="W24" s="26"/>
      <c r="X24" s="26"/>
      <c r="Y24" s="26"/>
    </row>
    <row r="25" spans="1:25">
      <c r="A25" s="25">
        <v>20</v>
      </c>
      <c r="B25" s="26"/>
      <c r="C25" s="26"/>
      <c r="D25" s="26"/>
      <c r="E25" s="26"/>
      <c r="F25" s="26"/>
      <c r="G25" s="26"/>
      <c r="H25" s="26"/>
      <c r="I25" s="26"/>
      <c r="J25" s="26"/>
      <c r="K25" s="26"/>
      <c r="L25" s="26"/>
      <c r="M25" s="26"/>
      <c r="N25" s="26"/>
      <c r="O25" s="26"/>
      <c r="P25" s="26"/>
      <c r="Q25" s="26"/>
      <c r="R25" s="26"/>
      <c r="S25" s="26"/>
      <c r="T25" s="26"/>
      <c r="U25" s="26"/>
      <c r="V25" s="26"/>
      <c r="W25" s="26"/>
      <c r="X25" s="26"/>
      <c r="Y25" s="26"/>
    </row>
    <row r="26" spans="1:25">
      <c r="A26" s="25">
        <v>21</v>
      </c>
      <c r="B26" s="26"/>
      <c r="C26" s="26"/>
      <c r="D26" s="26"/>
      <c r="E26" s="26"/>
      <c r="F26" s="26"/>
      <c r="G26" s="26"/>
      <c r="H26" s="26"/>
      <c r="I26" s="26"/>
      <c r="J26" s="26"/>
      <c r="K26" s="26"/>
      <c r="L26" s="26"/>
      <c r="M26" s="26"/>
      <c r="N26" s="26"/>
      <c r="O26" s="26"/>
      <c r="P26" s="26"/>
      <c r="Q26" s="26"/>
      <c r="R26" s="26"/>
      <c r="S26" s="26"/>
      <c r="T26" s="26"/>
      <c r="U26" s="26"/>
      <c r="V26" s="26"/>
      <c r="W26" s="26"/>
      <c r="X26" s="26"/>
      <c r="Y26" s="26"/>
    </row>
    <row r="27" spans="1:25">
      <c r="A27" s="25">
        <v>22</v>
      </c>
      <c r="B27" s="26"/>
      <c r="C27" s="26"/>
      <c r="D27" s="26"/>
      <c r="E27" s="26"/>
      <c r="F27" s="26"/>
      <c r="G27" s="26"/>
      <c r="H27" s="26"/>
      <c r="I27" s="26"/>
      <c r="J27" s="26"/>
      <c r="K27" s="26"/>
      <c r="L27" s="26"/>
      <c r="M27" s="26"/>
      <c r="N27" s="26"/>
      <c r="O27" s="26"/>
      <c r="P27" s="26"/>
      <c r="Q27" s="26"/>
      <c r="R27" s="26"/>
      <c r="S27" s="26"/>
      <c r="T27" s="26"/>
      <c r="U27" s="26"/>
      <c r="V27" s="26"/>
      <c r="W27" s="26"/>
      <c r="X27" s="26"/>
      <c r="Y27" s="26"/>
    </row>
    <row r="28" spans="1:25">
      <c r="A28" s="25">
        <v>23</v>
      </c>
      <c r="B28" s="26"/>
      <c r="C28" s="26"/>
      <c r="D28" s="26"/>
      <c r="E28" s="26"/>
      <c r="F28" s="26"/>
      <c r="G28" s="26"/>
      <c r="H28" s="26"/>
      <c r="I28" s="26"/>
      <c r="J28" s="26"/>
      <c r="K28" s="26"/>
      <c r="L28" s="26"/>
      <c r="M28" s="26"/>
      <c r="N28" s="26"/>
      <c r="O28" s="26"/>
      <c r="P28" s="26"/>
      <c r="Q28" s="26"/>
      <c r="R28" s="26"/>
      <c r="S28" s="26"/>
      <c r="T28" s="26"/>
      <c r="U28" s="26"/>
      <c r="V28" s="26"/>
      <c r="W28" s="26"/>
      <c r="X28" s="26"/>
      <c r="Y28" s="26"/>
    </row>
    <row r="29" spans="1:25">
      <c r="A29" s="25">
        <v>24</v>
      </c>
      <c r="B29" s="26"/>
      <c r="C29" s="26"/>
      <c r="D29" s="26"/>
      <c r="E29" s="26"/>
      <c r="F29" s="26"/>
      <c r="G29" s="26"/>
      <c r="H29" s="26"/>
      <c r="I29" s="26"/>
      <c r="J29" s="26"/>
      <c r="K29" s="26"/>
      <c r="L29" s="26"/>
      <c r="M29" s="26"/>
      <c r="N29" s="26"/>
      <c r="O29" s="26"/>
      <c r="P29" s="26"/>
      <c r="Q29" s="26"/>
      <c r="R29" s="26"/>
      <c r="S29" s="26"/>
      <c r="T29" s="26"/>
      <c r="U29" s="26"/>
      <c r="V29" s="26"/>
      <c r="W29" s="26"/>
      <c r="X29" s="26"/>
      <c r="Y29" s="26"/>
    </row>
    <row r="30" spans="1:25">
      <c r="A30" s="25">
        <v>25</v>
      </c>
      <c r="B30" s="26"/>
      <c r="C30" s="26"/>
      <c r="D30" s="26"/>
      <c r="E30" s="26"/>
      <c r="F30" s="26"/>
      <c r="G30" s="26"/>
      <c r="H30" s="26"/>
      <c r="I30" s="26"/>
      <c r="J30" s="26"/>
      <c r="K30" s="26"/>
      <c r="L30" s="26"/>
      <c r="M30" s="26"/>
      <c r="N30" s="26"/>
      <c r="O30" s="26"/>
      <c r="P30" s="26"/>
      <c r="Q30" s="26"/>
      <c r="R30" s="26"/>
      <c r="S30" s="26"/>
      <c r="T30" s="26"/>
      <c r="U30" s="26"/>
      <c r="V30" s="26"/>
      <c r="W30" s="26"/>
      <c r="X30" s="26"/>
      <c r="Y30" s="26"/>
    </row>
    <row r="31" spans="1:25">
      <c r="A31" s="25">
        <v>26</v>
      </c>
      <c r="B31" s="26"/>
      <c r="C31" s="26"/>
      <c r="D31" s="26"/>
      <c r="E31" s="26"/>
      <c r="F31" s="26"/>
      <c r="G31" s="26"/>
      <c r="H31" s="26"/>
      <c r="I31" s="26"/>
      <c r="J31" s="26"/>
      <c r="K31" s="26"/>
      <c r="L31" s="26"/>
      <c r="M31" s="26"/>
      <c r="N31" s="26"/>
      <c r="O31" s="26"/>
      <c r="P31" s="26"/>
      <c r="Q31" s="26"/>
      <c r="R31" s="26"/>
      <c r="S31" s="26"/>
      <c r="T31" s="26"/>
      <c r="U31" s="26"/>
      <c r="V31" s="26"/>
      <c r="W31" s="26"/>
      <c r="X31" s="26"/>
      <c r="Y31" s="26"/>
    </row>
    <row r="32" spans="1:25">
      <c r="A32" s="25">
        <v>27</v>
      </c>
      <c r="B32" s="26"/>
      <c r="C32" s="26"/>
      <c r="D32" s="26"/>
      <c r="E32" s="26"/>
      <c r="F32" s="26"/>
      <c r="G32" s="26"/>
      <c r="H32" s="26"/>
      <c r="I32" s="26"/>
      <c r="J32" s="26"/>
      <c r="K32" s="26"/>
      <c r="L32" s="26"/>
      <c r="M32" s="26"/>
      <c r="N32" s="26"/>
      <c r="O32" s="26"/>
      <c r="P32" s="26"/>
      <c r="Q32" s="26"/>
      <c r="R32" s="26"/>
      <c r="S32" s="26"/>
      <c r="T32" s="26"/>
      <c r="U32" s="26"/>
      <c r="V32" s="26"/>
      <c r="W32" s="26"/>
      <c r="X32" s="26"/>
      <c r="Y32" s="26"/>
    </row>
    <row r="33" spans="1:25">
      <c r="A33" s="25">
        <v>28</v>
      </c>
      <c r="B33" s="26"/>
      <c r="C33" s="26"/>
      <c r="D33" s="26"/>
      <c r="E33" s="26"/>
      <c r="F33" s="26"/>
      <c r="G33" s="26"/>
      <c r="H33" s="26"/>
      <c r="I33" s="26"/>
      <c r="J33" s="26"/>
      <c r="K33" s="26"/>
      <c r="L33" s="26"/>
      <c r="M33" s="26"/>
      <c r="N33" s="26"/>
      <c r="O33" s="26"/>
      <c r="P33" s="26"/>
      <c r="Q33" s="26"/>
      <c r="R33" s="26"/>
      <c r="S33" s="26"/>
      <c r="T33" s="26"/>
      <c r="U33" s="26"/>
      <c r="V33" s="26"/>
      <c r="W33" s="26"/>
      <c r="X33" s="26"/>
      <c r="Y33" s="26"/>
    </row>
    <row r="34" spans="1:25">
      <c r="A34" s="25">
        <v>29</v>
      </c>
      <c r="B34" s="26"/>
      <c r="C34" s="26"/>
      <c r="D34" s="26"/>
      <c r="E34" s="26"/>
      <c r="F34" s="26"/>
      <c r="G34" s="26"/>
      <c r="H34" s="26"/>
      <c r="I34" s="26"/>
      <c r="J34" s="26"/>
      <c r="K34" s="26"/>
      <c r="L34" s="26"/>
      <c r="M34" s="26"/>
      <c r="N34" s="26"/>
      <c r="O34" s="26"/>
      <c r="P34" s="26"/>
      <c r="Q34" s="26"/>
      <c r="R34" s="26"/>
      <c r="S34" s="26"/>
      <c r="T34" s="26"/>
      <c r="U34" s="26"/>
      <c r="V34" s="26"/>
      <c r="W34" s="26"/>
      <c r="X34" s="26"/>
      <c r="Y34" s="26"/>
    </row>
    <row r="35" spans="1:25">
      <c r="A35" s="25">
        <v>30</v>
      </c>
      <c r="B35" s="26"/>
      <c r="C35" s="26"/>
      <c r="D35" s="26"/>
      <c r="E35" s="26"/>
      <c r="F35" s="26"/>
      <c r="G35" s="26"/>
      <c r="H35" s="26"/>
      <c r="I35" s="26"/>
      <c r="J35" s="26"/>
      <c r="K35" s="26"/>
      <c r="L35" s="26"/>
      <c r="M35" s="26"/>
      <c r="N35" s="26"/>
      <c r="O35" s="26"/>
      <c r="P35" s="26"/>
      <c r="Q35" s="26"/>
      <c r="R35" s="26"/>
      <c r="S35" s="26"/>
      <c r="T35" s="26"/>
      <c r="U35" s="26"/>
      <c r="V35" s="26"/>
      <c r="W35" s="26"/>
      <c r="X35" s="26"/>
      <c r="Y35" s="26"/>
    </row>
    <row r="36" spans="1:25">
      <c r="A36" s="25">
        <v>31</v>
      </c>
      <c r="B36" s="26"/>
      <c r="C36" s="26"/>
      <c r="D36" s="26"/>
      <c r="E36" s="26"/>
      <c r="F36" s="26"/>
      <c r="G36" s="26"/>
      <c r="H36" s="26"/>
      <c r="I36" s="26"/>
      <c r="J36" s="26"/>
      <c r="K36" s="26"/>
      <c r="L36" s="26"/>
      <c r="M36" s="26"/>
      <c r="N36" s="26"/>
      <c r="O36" s="26"/>
      <c r="P36" s="26"/>
      <c r="Q36" s="26"/>
      <c r="R36" s="26"/>
      <c r="S36" s="26"/>
      <c r="T36" s="26"/>
      <c r="U36" s="26"/>
      <c r="V36" s="26"/>
      <c r="W36" s="26"/>
      <c r="X36" s="26"/>
      <c r="Y36" s="26"/>
    </row>
    <row r="37" spans="1:25">
      <c r="A37" s="25">
        <v>32</v>
      </c>
      <c r="B37" s="26"/>
      <c r="C37" s="26"/>
      <c r="D37" s="26"/>
      <c r="E37" s="26"/>
      <c r="F37" s="26"/>
      <c r="G37" s="26"/>
      <c r="H37" s="26"/>
      <c r="I37" s="26"/>
      <c r="J37" s="26"/>
      <c r="K37" s="26"/>
      <c r="L37" s="26"/>
      <c r="M37" s="26"/>
      <c r="N37" s="26"/>
      <c r="O37" s="26"/>
      <c r="P37" s="26"/>
      <c r="Q37" s="26"/>
      <c r="R37" s="26"/>
      <c r="S37" s="26"/>
      <c r="T37" s="26"/>
      <c r="U37" s="26"/>
      <c r="V37" s="26"/>
      <c r="W37" s="26"/>
      <c r="X37" s="26"/>
      <c r="Y37" s="26"/>
    </row>
    <row r="38" spans="1:25">
      <c r="A38" s="25">
        <v>33</v>
      </c>
      <c r="B38" s="26"/>
      <c r="C38" s="26"/>
      <c r="D38" s="26"/>
      <c r="E38" s="26"/>
      <c r="F38" s="26"/>
      <c r="G38" s="26"/>
      <c r="H38" s="26"/>
      <c r="I38" s="26"/>
      <c r="J38" s="26"/>
      <c r="K38" s="26"/>
      <c r="L38" s="26"/>
      <c r="M38" s="26"/>
      <c r="N38" s="26"/>
      <c r="O38" s="26"/>
      <c r="P38" s="26"/>
      <c r="Q38" s="26"/>
      <c r="R38" s="26"/>
      <c r="S38" s="26"/>
      <c r="T38" s="26"/>
      <c r="U38" s="26"/>
      <c r="V38" s="26"/>
      <c r="W38" s="26"/>
      <c r="X38" s="26"/>
      <c r="Y38" s="26"/>
    </row>
    <row r="39" spans="1:25">
      <c r="A39" s="25">
        <v>34</v>
      </c>
      <c r="B39" s="26"/>
      <c r="C39" s="26"/>
      <c r="D39" s="26"/>
      <c r="E39" s="26"/>
      <c r="F39" s="26"/>
      <c r="G39" s="26"/>
      <c r="H39" s="26"/>
      <c r="I39" s="26"/>
      <c r="J39" s="26"/>
      <c r="K39" s="26"/>
      <c r="L39" s="26"/>
      <c r="M39" s="26"/>
      <c r="N39" s="26"/>
      <c r="O39" s="26"/>
      <c r="P39" s="26"/>
      <c r="Q39" s="26"/>
      <c r="R39" s="26"/>
      <c r="S39" s="26"/>
      <c r="T39" s="26"/>
      <c r="U39" s="26"/>
      <c r="V39" s="26"/>
      <c r="W39" s="26"/>
      <c r="X39" s="26"/>
      <c r="Y39" s="26"/>
    </row>
    <row r="40" spans="1:25">
      <c r="A40" s="25">
        <v>35</v>
      </c>
      <c r="B40" s="26"/>
      <c r="C40" s="26"/>
      <c r="D40" s="26"/>
      <c r="E40" s="26"/>
      <c r="F40" s="26"/>
      <c r="G40" s="26"/>
      <c r="H40" s="26"/>
      <c r="I40" s="26"/>
      <c r="J40" s="26"/>
      <c r="K40" s="26"/>
      <c r="L40" s="26"/>
      <c r="M40" s="26"/>
      <c r="N40" s="26"/>
      <c r="O40" s="26"/>
      <c r="P40" s="26"/>
      <c r="Q40" s="26"/>
      <c r="R40" s="26"/>
      <c r="S40" s="26"/>
      <c r="T40" s="26"/>
      <c r="U40" s="26"/>
      <c r="V40" s="26"/>
      <c r="W40" s="26"/>
      <c r="X40" s="26"/>
      <c r="Y40" s="26"/>
    </row>
    <row r="41" spans="1:25">
      <c r="A41" s="25">
        <v>36</v>
      </c>
      <c r="B41" s="26"/>
      <c r="C41" s="26"/>
      <c r="D41" s="26"/>
      <c r="E41" s="26"/>
      <c r="F41" s="26"/>
      <c r="G41" s="26"/>
      <c r="H41" s="26"/>
      <c r="I41" s="26"/>
      <c r="J41" s="26"/>
      <c r="K41" s="26"/>
      <c r="L41" s="26"/>
      <c r="M41" s="26"/>
      <c r="N41" s="26"/>
      <c r="O41" s="26"/>
      <c r="P41" s="26"/>
      <c r="Q41" s="26"/>
      <c r="R41" s="26"/>
      <c r="S41" s="26"/>
      <c r="T41" s="26"/>
      <c r="U41" s="26"/>
      <c r="V41" s="26"/>
      <c r="W41" s="26"/>
      <c r="X41" s="26"/>
      <c r="Y41" s="26"/>
    </row>
    <row r="42" spans="1:25">
      <c r="A42" s="25">
        <v>37</v>
      </c>
      <c r="B42" s="26"/>
      <c r="C42" s="26"/>
      <c r="D42" s="26"/>
      <c r="E42" s="26"/>
      <c r="F42" s="26"/>
      <c r="G42" s="26"/>
      <c r="H42" s="26"/>
      <c r="I42" s="26"/>
      <c r="J42" s="26"/>
      <c r="K42" s="26"/>
      <c r="L42" s="26"/>
      <c r="M42" s="26"/>
      <c r="N42" s="26"/>
      <c r="O42" s="26"/>
      <c r="P42" s="26"/>
      <c r="Q42" s="26"/>
      <c r="R42" s="26"/>
      <c r="S42" s="26"/>
      <c r="T42" s="26"/>
      <c r="U42" s="26"/>
      <c r="V42" s="26"/>
      <c r="W42" s="26"/>
      <c r="X42" s="26"/>
      <c r="Y42" s="26"/>
    </row>
    <row r="43" spans="1:25">
      <c r="A43" s="25">
        <v>38</v>
      </c>
      <c r="B43" s="26"/>
      <c r="C43" s="26"/>
      <c r="D43" s="26"/>
      <c r="E43" s="26"/>
      <c r="F43" s="26"/>
      <c r="G43" s="26"/>
      <c r="H43" s="26"/>
      <c r="I43" s="26"/>
      <c r="J43" s="26"/>
      <c r="K43" s="26"/>
      <c r="L43" s="26"/>
      <c r="M43" s="26"/>
      <c r="N43" s="26"/>
      <c r="O43" s="26"/>
      <c r="P43" s="26"/>
      <c r="Q43" s="26"/>
      <c r="R43" s="26"/>
      <c r="S43" s="26"/>
      <c r="T43" s="26"/>
      <c r="U43" s="26"/>
      <c r="V43" s="26"/>
      <c r="W43" s="26"/>
      <c r="X43" s="26"/>
      <c r="Y43" s="26"/>
    </row>
    <row r="44" spans="1:25">
      <c r="A44" s="25">
        <v>39</v>
      </c>
      <c r="B44" s="26"/>
      <c r="C44" s="26"/>
      <c r="D44" s="26"/>
      <c r="E44" s="26"/>
      <c r="F44" s="26"/>
      <c r="G44" s="26"/>
      <c r="H44" s="26"/>
      <c r="I44" s="26"/>
      <c r="J44" s="26"/>
      <c r="K44" s="26"/>
      <c r="L44" s="26"/>
      <c r="M44" s="26"/>
      <c r="N44" s="26"/>
      <c r="O44" s="26"/>
      <c r="P44" s="26"/>
      <c r="Q44" s="26"/>
      <c r="R44" s="26"/>
      <c r="S44" s="26"/>
      <c r="T44" s="26"/>
      <c r="U44" s="26"/>
      <c r="V44" s="26"/>
      <c r="W44" s="26"/>
      <c r="X44" s="26"/>
      <c r="Y44" s="26"/>
    </row>
    <row r="45" spans="1:25">
      <c r="A45" s="25">
        <v>40</v>
      </c>
      <c r="B45" s="26"/>
      <c r="C45" s="26"/>
      <c r="D45" s="26"/>
      <c r="E45" s="26"/>
      <c r="F45" s="26"/>
      <c r="G45" s="26"/>
      <c r="H45" s="26"/>
      <c r="I45" s="26"/>
      <c r="J45" s="26"/>
      <c r="K45" s="26"/>
      <c r="L45" s="26"/>
      <c r="M45" s="26"/>
      <c r="N45" s="26"/>
      <c r="O45" s="26"/>
      <c r="P45" s="26"/>
      <c r="Q45" s="26"/>
      <c r="R45" s="26"/>
      <c r="S45" s="26"/>
      <c r="T45" s="26"/>
      <c r="U45" s="26"/>
      <c r="V45" s="26"/>
      <c r="W45" s="26"/>
      <c r="X45" s="26"/>
      <c r="Y45" s="26"/>
    </row>
    <row r="46" spans="1:25">
      <c r="A46" s="25">
        <v>41</v>
      </c>
      <c r="B46" s="26"/>
      <c r="C46" s="26"/>
      <c r="D46" s="26"/>
      <c r="E46" s="26"/>
      <c r="F46" s="26"/>
      <c r="G46" s="26"/>
      <c r="H46" s="26"/>
      <c r="I46" s="26"/>
      <c r="J46" s="26"/>
      <c r="K46" s="26"/>
      <c r="L46" s="26"/>
      <c r="M46" s="26"/>
      <c r="N46" s="26"/>
      <c r="O46" s="26"/>
      <c r="P46" s="26"/>
      <c r="Q46" s="26"/>
      <c r="R46" s="26"/>
      <c r="S46" s="26"/>
      <c r="T46" s="26"/>
      <c r="U46" s="26"/>
      <c r="V46" s="26"/>
      <c r="W46" s="26"/>
      <c r="X46" s="26"/>
      <c r="Y46" s="26"/>
    </row>
    <row r="47" spans="1:25">
      <c r="A47" s="25">
        <v>42</v>
      </c>
      <c r="B47" s="26"/>
      <c r="C47" s="26"/>
      <c r="D47" s="26"/>
      <c r="E47" s="26"/>
      <c r="F47" s="26"/>
      <c r="G47" s="26"/>
      <c r="H47" s="26"/>
      <c r="I47" s="26"/>
      <c r="J47" s="26"/>
      <c r="K47" s="26"/>
      <c r="L47" s="26"/>
      <c r="M47" s="26"/>
      <c r="N47" s="26"/>
      <c r="O47" s="26"/>
      <c r="P47" s="26"/>
      <c r="Q47" s="26"/>
      <c r="R47" s="26"/>
      <c r="S47" s="26"/>
      <c r="T47" s="26"/>
      <c r="U47" s="26"/>
      <c r="V47" s="26"/>
      <c r="W47" s="26"/>
      <c r="X47" s="26"/>
      <c r="Y47" s="26"/>
    </row>
    <row r="48" spans="1:25">
      <c r="A48" s="25">
        <v>43</v>
      </c>
      <c r="B48" s="26"/>
      <c r="C48" s="26"/>
      <c r="D48" s="26"/>
      <c r="E48" s="26"/>
      <c r="F48" s="26"/>
      <c r="G48" s="26"/>
      <c r="H48" s="26"/>
      <c r="I48" s="26"/>
      <c r="J48" s="26"/>
      <c r="K48" s="26"/>
      <c r="L48" s="26"/>
      <c r="M48" s="26"/>
      <c r="N48" s="26"/>
      <c r="O48" s="26"/>
      <c r="P48" s="26"/>
      <c r="Q48" s="26"/>
      <c r="R48" s="26"/>
      <c r="S48" s="26"/>
      <c r="T48" s="26"/>
      <c r="U48" s="26"/>
      <c r="V48" s="26"/>
      <c r="W48" s="26"/>
      <c r="X48" s="26"/>
      <c r="Y48" s="26"/>
    </row>
    <row r="49" spans="1:25">
      <c r="A49" s="25">
        <v>44</v>
      </c>
      <c r="B49" s="26"/>
      <c r="C49" s="26"/>
      <c r="D49" s="26"/>
      <c r="E49" s="26"/>
      <c r="F49" s="26"/>
      <c r="G49" s="26"/>
      <c r="H49" s="26"/>
      <c r="I49" s="26"/>
      <c r="J49" s="26"/>
      <c r="K49" s="26"/>
      <c r="L49" s="26"/>
      <c r="M49" s="26"/>
      <c r="N49" s="26"/>
      <c r="O49" s="26"/>
      <c r="P49" s="26"/>
      <c r="Q49" s="26"/>
      <c r="R49" s="26"/>
      <c r="S49" s="26"/>
      <c r="T49" s="26"/>
      <c r="U49" s="26"/>
      <c r="V49" s="26"/>
      <c r="W49" s="26"/>
      <c r="X49" s="26"/>
      <c r="Y49" s="26"/>
    </row>
    <row r="50" spans="1:25">
      <c r="A50" s="25">
        <v>45</v>
      </c>
      <c r="B50" s="26"/>
      <c r="C50" s="26"/>
      <c r="D50" s="26"/>
      <c r="E50" s="26"/>
      <c r="F50" s="26"/>
      <c r="G50" s="26"/>
      <c r="H50" s="26"/>
      <c r="I50" s="26"/>
      <c r="J50" s="26"/>
      <c r="K50" s="26"/>
      <c r="L50" s="26"/>
      <c r="M50" s="26"/>
      <c r="N50" s="26"/>
      <c r="O50" s="26"/>
      <c r="P50" s="26"/>
      <c r="Q50" s="26"/>
      <c r="R50" s="26"/>
      <c r="S50" s="26"/>
      <c r="T50" s="26"/>
      <c r="U50" s="26"/>
      <c r="V50" s="26"/>
      <c r="W50" s="26"/>
      <c r="X50" s="26"/>
      <c r="Y50" s="26"/>
    </row>
    <row r="51" spans="1:25">
      <c r="A51" s="25">
        <v>46</v>
      </c>
      <c r="B51" s="26"/>
      <c r="C51" s="26"/>
      <c r="D51" s="26"/>
      <c r="E51" s="26"/>
      <c r="F51" s="26"/>
      <c r="G51" s="26"/>
      <c r="H51" s="26"/>
      <c r="I51" s="26"/>
      <c r="J51" s="26"/>
      <c r="K51" s="26"/>
      <c r="L51" s="26"/>
      <c r="M51" s="26"/>
      <c r="N51" s="26"/>
      <c r="O51" s="26"/>
      <c r="P51" s="26"/>
      <c r="Q51" s="26"/>
      <c r="R51" s="26"/>
      <c r="S51" s="26"/>
      <c r="T51" s="26"/>
      <c r="U51" s="26"/>
      <c r="V51" s="26"/>
      <c r="W51" s="26"/>
      <c r="X51" s="26"/>
      <c r="Y51" s="26"/>
    </row>
    <row r="52" spans="1:25">
      <c r="A52" s="25">
        <v>47</v>
      </c>
      <c r="B52" s="26"/>
      <c r="C52" s="26"/>
      <c r="D52" s="26"/>
      <c r="E52" s="26"/>
      <c r="F52" s="26"/>
      <c r="G52" s="26"/>
      <c r="H52" s="26"/>
      <c r="I52" s="26"/>
      <c r="J52" s="26"/>
      <c r="K52" s="26"/>
      <c r="L52" s="26"/>
      <c r="M52" s="26"/>
      <c r="N52" s="26"/>
      <c r="O52" s="26"/>
      <c r="P52" s="26"/>
      <c r="Q52" s="26"/>
      <c r="R52" s="26"/>
      <c r="S52" s="26"/>
      <c r="T52" s="26"/>
      <c r="U52" s="26"/>
      <c r="V52" s="26"/>
      <c r="W52" s="26"/>
      <c r="X52" s="26"/>
      <c r="Y52" s="26"/>
    </row>
    <row r="53" spans="1:25">
      <c r="A53" s="25">
        <v>48</v>
      </c>
      <c r="B53" s="26"/>
      <c r="C53" s="26"/>
      <c r="D53" s="26"/>
      <c r="E53" s="26"/>
      <c r="F53" s="26"/>
      <c r="G53" s="26"/>
      <c r="H53" s="26"/>
      <c r="I53" s="26"/>
      <c r="J53" s="26"/>
      <c r="K53" s="26"/>
      <c r="L53" s="26"/>
      <c r="M53" s="26"/>
      <c r="N53" s="26"/>
      <c r="O53" s="26"/>
      <c r="P53" s="26"/>
      <c r="Q53" s="26"/>
      <c r="R53" s="26"/>
      <c r="S53" s="26"/>
      <c r="T53" s="26"/>
      <c r="U53" s="26"/>
      <c r="V53" s="26"/>
      <c r="W53" s="26"/>
      <c r="X53" s="26"/>
      <c r="Y53" s="26"/>
    </row>
    <row r="54" spans="1:25">
      <c r="A54" s="25">
        <v>49</v>
      </c>
      <c r="B54" s="26"/>
      <c r="C54" s="26"/>
      <c r="D54" s="26"/>
      <c r="E54" s="26"/>
      <c r="F54" s="26"/>
      <c r="G54" s="26"/>
      <c r="H54" s="26"/>
      <c r="I54" s="26"/>
      <c r="J54" s="26"/>
      <c r="K54" s="26"/>
      <c r="L54" s="26"/>
      <c r="M54" s="26"/>
      <c r="N54" s="26"/>
      <c r="O54" s="26"/>
      <c r="P54" s="26"/>
      <c r="Q54" s="26"/>
      <c r="R54" s="26"/>
      <c r="S54" s="26"/>
      <c r="T54" s="26"/>
      <c r="U54" s="26"/>
      <c r="V54" s="26"/>
      <c r="W54" s="26"/>
      <c r="X54" s="26"/>
      <c r="Y54" s="26"/>
    </row>
    <row r="55" spans="1:25">
      <c r="A55" s="25">
        <v>50</v>
      </c>
      <c r="B55" s="26"/>
      <c r="C55" s="26"/>
      <c r="D55" s="26"/>
      <c r="E55" s="26"/>
      <c r="F55" s="26"/>
      <c r="G55" s="26"/>
      <c r="H55" s="26"/>
      <c r="I55" s="26"/>
      <c r="J55" s="26"/>
      <c r="K55" s="26"/>
      <c r="L55" s="26"/>
      <c r="M55" s="26"/>
      <c r="N55" s="26"/>
      <c r="O55" s="26"/>
      <c r="P55" s="26"/>
      <c r="Q55" s="26"/>
      <c r="R55" s="26"/>
      <c r="S55" s="26"/>
      <c r="T55" s="26"/>
      <c r="U55" s="26"/>
      <c r="V55" s="26"/>
      <c r="W55" s="26"/>
      <c r="X55" s="26"/>
      <c r="Y55" s="26"/>
    </row>
    <row r="56" spans="1:25">
      <c r="A56" s="25">
        <v>51</v>
      </c>
      <c r="B56" s="26"/>
      <c r="C56" s="26"/>
      <c r="D56" s="26"/>
      <c r="E56" s="26"/>
      <c r="F56" s="26"/>
      <c r="G56" s="26"/>
      <c r="H56" s="26"/>
      <c r="I56" s="26"/>
      <c r="J56" s="26"/>
      <c r="K56" s="26"/>
      <c r="L56" s="26"/>
      <c r="M56" s="26"/>
      <c r="N56" s="26"/>
      <c r="O56" s="26"/>
      <c r="P56" s="26"/>
      <c r="Q56" s="26"/>
      <c r="R56" s="26"/>
      <c r="S56" s="26"/>
      <c r="T56" s="26"/>
      <c r="U56" s="26"/>
      <c r="V56" s="26"/>
      <c r="W56" s="26"/>
      <c r="X56" s="26"/>
      <c r="Y56" s="26"/>
    </row>
    <row r="57" spans="1:25">
      <c r="A57" s="25">
        <v>52</v>
      </c>
      <c r="B57" s="26"/>
      <c r="C57" s="26"/>
      <c r="D57" s="26"/>
      <c r="E57" s="26"/>
      <c r="F57" s="26"/>
      <c r="G57" s="26"/>
      <c r="H57" s="26"/>
      <c r="I57" s="26"/>
      <c r="J57" s="26"/>
      <c r="K57" s="26"/>
      <c r="L57" s="26"/>
      <c r="M57" s="26"/>
      <c r="N57" s="26"/>
      <c r="O57" s="26"/>
      <c r="P57" s="26"/>
      <c r="Q57" s="26"/>
      <c r="R57" s="26"/>
      <c r="S57" s="26"/>
      <c r="T57" s="26"/>
      <c r="U57" s="26"/>
      <c r="V57" s="26"/>
      <c r="W57" s="26"/>
      <c r="X57" s="26"/>
      <c r="Y57" s="26"/>
    </row>
    <row r="58" spans="1:25">
      <c r="A58" s="25">
        <v>53</v>
      </c>
      <c r="B58" s="26"/>
      <c r="C58" s="26"/>
      <c r="D58" s="26"/>
      <c r="E58" s="26"/>
      <c r="F58" s="26"/>
      <c r="G58" s="26"/>
      <c r="H58" s="26"/>
      <c r="I58" s="26"/>
      <c r="J58" s="26"/>
      <c r="K58" s="26"/>
      <c r="L58" s="26"/>
      <c r="M58" s="26"/>
      <c r="N58" s="26"/>
      <c r="O58" s="26"/>
      <c r="P58" s="26"/>
      <c r="Q58" s="26"/>
      <c r="R58" s="26"/>
      <c r="S58" s="26"/>
      <c r="T58" s="26"/>
      <c r="U58" s="26"/>
      <c r="V58" s="26"/>
      <c r="W58" s="26"/>
      <c r="X58" s="26"/>
      <c r="Y58" s="26"/>
    </row>
    <row r="59" spans="1:25">
      <c r="A59" s="25">
        <v>54</v>
      </c>
      <c r="B59" s="26"/>
      <c r="C59" s="26"/>
      <c r="D59" s="26"/>
      <c r="E59" s="26"/>
      <c r="F59" s="26"/>
      <c r="G59" s="26"/>
      <c r="H59" s="26"/>
      <c r="I59" s="26"/>
      <c r="J59" s="26"/>
      <c r="K59" s="26"/>
      <c r="L59" s="26"/>
      <c r="M59" s="26"/>
      <c r="N59" s="26"/>
      <c r="O59" s="26"/>
      <c r="P59" s="26"/>
      <c r="Q59" s="26"/>
      <c r="R59" s="26"/>
      <c r="S59" s="26"/>
      <c r="T59" s="26"/>
      <c r="U59" s="26"/>
      <c r="V59" s="26"/>
      <c r="W59" s="26"/>
      <c r="X59" s="26"/>
      <c r="Y59" s="26"/>
    </row>
    <row r="60" spans="1:25">
      <c r="A60" s="25">
        <v>55</v>
      </c>
      <c r="B60" s="26"/>
      <c r="C60" s="26"/>
      <c r="D60" s="26"/>
      <c r="E60" s="26"/>
      <c r="F60" s="26"/>
      <c r="G60" s="26"/>
      <c r="H60" s="26"/>
      <c r="I60" s="26"/>
      <c r="J60" s="26"/>
      <c r="K60" s="26"/>
      <c r="L60" s="26"/>
      <c r="M60" s="26"/>
      <c r="N60" s="26"/>
      <c r="O60" s="26"/>
      <c r="P60" s="26"/>
      <c r="Q60" s="26"/>
      <c r="R60" s="26"/>
      <c r="S60" s="26"/>
      <c r="T60" s="26"/>
      <c r="U60" s="26"/>
      <c r="V60" s="26"/>
      <c r="W60" s="26"/>
      <c r="X60" s="26"/>
      <c r="Y60" s="26"/>
    </row>
    <row r="61" spans="1:25">
      <c r="A61" s="25">
        <v>56</v>
      </c>
      <c r="B61" s="26"/>
      <c r="C61" s="26"/>
      <c r="D61" s="26"/>
      <c r="E61" s="26"/>
      <c r="F61" s="26"/>
      <c r="G61" s="26"/>
      <c r="H61" s="26"/>
      <c r="I61" s="26"/>
      <c r="J61" s="26"/>
      <c r="K61" s="26"/>
      <c r="L61" s="26"/>
      <c r="M61" s="26"/>
      <c r="N61" s="26"/>
      <c r="O61" s="26"/>
      <c r="P61" s="26"/>
      <c r="Q61" s="26"/>
      <c r="R61" s="26"/>
      <c r="S61" s="26"/>
      <c r="T61" s="26"/>
      <c r="U61" s="26"/>
      <c r="V61" s="26"/>
      <c r="W61" s="26"/>
      <c r="X61" s="26"/>
      <c r="Y61" s="26"/>
    </row>
    <row r="62" spans="1:25">
      <c r="A62" s="25">
        <v>57</v>
      </c>
      <c r="B62" s="26"/>
      <c r="C62" s="26"/>
      <c r="D62" s="26"/>
      <c r="E62" s="26"/>
      <c r="F62" s="26"/>
      <c r="G62" s="26"/>
      <c r="H62" s="26"/>
      <c r="I62" s="26"/>
      <c r="J62" s="26"/>
      <c r="K62" s="26"/>
      <c r="L62" s="26"/>
      <c r="M62" s="26"/>
      <c r="N62" s="26"/>
      <c r="O62" s="26"/>
      <c r="P62" s="26"/>
      <c r="Q62" s="26"/>
      <c r="R62" s="26"/>
      <c r="S62" s="26"/>
      <c r="T62" s="26"/>
      <c r="U62" s="26"/>
      <c r="V62" s="26"/>
      <c r="W62" s="26"/>
      <c r="X62" s="26"/>
      <c r="Y62" s="26"/>
    </row>
    <row r="63" spans="1:25">
      <c r="A63" s="25">
        <v>58</v>
      </c>
      <c r="B63" s="26"/>
      <c r="C63" s="26"/>
      <c r="D63" s="26"/>
      <c r="E63" s="26"/>
      <c r="F63" s="26"/>
      <c r="G63" s="26"/>
      <c r="H63" s="26"/>
      <c r="I63" s="26"/>
      <c r="J63" s="26"/>
      <c r="K63" s="26"/>
      <c r="L63" s="26"/>
      <c r="M63" s="26"/>
      <c r="N63" s="26"/>
      <c r="O63" s="26"/>
      <c r="P63" s="26"/>
      <c r="Q63" s="26"/>
      <c r="R63" s="26"/>
      <c r="S63" s="26"/>
      <c r="T63" s="26"/>
      <c r="U63" s="26"/>
      <c r="V63" s="26"/>
      <c r="W63" s="26"/>
      <c r="X63" s="26"/>
      <c r="Y63" s="26"/>
    </row>
    <row r="64" spans="1:25">
      <c r="A64" s="25">
        <v>59</v>
      </c>
      <c r="B64" s="26"/>
      <c r="C64" s="26"/>
      <c r="D64" s="26"/>
      <c r="E64" s="26"/>
      <c r="F64" s="26"/>
      <c r="G64" s="26"/>
      <c r="H64" s="26"/>
      <c r="I64" s="26"/>
      <c r="J64" s="26"/>
      <c r="K64" s="26"/>
      <c r="L64" s="26"/>
      <c r="M64" s="26"/>
      <c r="N64" s="26"/>
      <c r="O64" s="26"/>
      <c r="P64" s="26"/>
      <c r="Q64" s="26"/>
      <c r="R64" s="26"/>
      <c r="S64" s="26"/>
      <c r="T64" s="26"/>
      <c r="U64" s="26"/>
      <c r="V64" s="26"/>
      <c r="W64" s="26"/>
      <c r="X64" s="26"/>
      <c r="Y64" s="26"/>
    </row>
    <row r="65" spans="1:25">
      <c r="A65" s="25">
        <v>60</v>
      </c>
      <c r="B65" s="26"/>
      <c r="C65" s="26"/>
      <c r="D65" s="26"/>
      <c r="E65" s="26"/>
      <c r="F65" s="26"/>
      <c r="G65" s="26"/>
      <c r="H65" s="26"/>
      <c r="I65" s="26"/>
      <c r="J65" s="26"/>
      <c r="K65" s="26"/>
      <c r="L65" s="26"/>
      <c r="M65" s="26"/>
      <c r="N65" s="26"/>
      <c r="O65" s="26"/>
      <c r="P65" s="26"/>
      <c r="Q65" s="26"/>
      <c r="R65" s="26"/>
      <c r="S65" s="26"/>
      <c r="T65" s="26"/>
      <c r="U65" s="26"/>
      <c r="V65" s="26"/>
      <c r="W65" s="26"/>
      <c r="X65" s="26"/>
      <c r="Y65" s="26"/>
    </row>
    <row r="66" spans="1:25">
      <c r="A66" s="25">
        <v>61</v>
      </c>
      <c r="B66" s="26"/>
      <c r="C66" s="26"/>
      <c r="D66" s="26"/>
      <c r="E66" s="26"/>
      <c r="F66" s="26"/>
      <c r="G66" s="26"/>
      <c r="H66" s="26"/>
      <c r="I66" s="26"/>
      <c r="J66" s="26"/>
      <c r="K66" s="26"/>
      <c r="L66" s="26"/>
      <c r="M66" s="26"/>
      <c r="N66" s="26"/>
      <c r="O66" s="26"/>
      <c r="P66" s="26"/>
      <c r="Q66" s="26"/>
      <c r="R66" s="26"/>
      <c r="S66" s="26"/>
      <c r="T66" s="26"/>
      <c r="U66" s="26"/>
      <c r="V66" s="26"/>
      <c r="W66" s="26"/>
      <c r="X66" s="26"/>
      <c r="Y66" s="26"/>
    </row>
    <row r="67" spans="1:25">
      <c r="A67" s="25">
        <v>62</v>
      </c>
      <c r="B67" s="26"/>
      <c r="C67" s="26"/>
      <c r="D67" s="26"/>
      <c r="E67" s="26"/>
      <c r="F67" s="26"/>
      <c r="G67" s="26"/>
      <c r="H67" s="26"/>
      <c r="I67" s="26"/>
      <c r="J67" s="26"/>
      <c r="K67" s="26"/>
      <c r="L67" s="26"/>
      <c r="M67" s="26"/>
      <c r="N67" s="26"/>
      <c r="O67" s="26"/>
      <c r="P67" s="26"/>
      <c r="Q67" s="26"/>
      <c r="R67" s="26"/>
      <c r="S67" s="26"/>
      <c r="T67" s="26"/>
      <c r="U67" s="26"/>
      <c r="V67" s="26"/>
      <c r="W67" s="26"/>
      <c r="X67" s="26"/>
      <c r="Y67" s="26"/>
    </row>
    <row r="68" spans="1:25">
      <c r="A68" s="25">
        <v>63</v>
      </c>
      <c r="B68" s="26"/>
      <c r="C68" s="26"/>
      <c r="D68" s="26"/>
      <c r="E68" s="26"/>
      <c r="F68" s="26"/>
      <c r="G68" s="26"/>
      <c r="H68" s="26"/>
      <c r="I68" s="26"/>
      <c r="J68" s="26"/>
      <c r="K68" s="26"/>
      <c r="L68" s="26"/>
      <c r="M68" s="26"/>
      <c r="N68" s="26"/>
      <c r="O68" s="26"/>
      <c r="P68" s="26"/>
      <c r="Q68" s="26"/>
      <c r="R68" s="26"/>
      <c r="S68" s="26"/>
      <c r="T68" s="26"/>
      <c r="U68" s="26"/>
      <c r="V68" s="26"/>
      <c r="W68" s="26"/>
      <c r="X68" s="26"/>
      <c r="Y68" s="26"/>
    </row>
    <row r="69" spans="1:25">
      <c r="A69" s="25">
        <v>64</v>
      </c>
      <c r="B69" s="26"/>
      <c r="C69" s="26"/>
      <c r="D69" s="26"/>
      <c r="E69" s="26"/>
      <c r="F69" s="26"/>
      <c r="G69" s="26"/>
      <c r="H69" s="26"/>
      <c r="I69" s="26"/>
      <c r="J69" s="26"/>
      <c r="K69" s="26"/>
      <c r="L69" s="26"/>
      <c r="M69" s="26"/>
      <c r="N69" s="26"/>
      <c r="O69" s="26"/>
      <c r="P69" s="26"/>
      <c r="Q69" s="26"/>
      <c r="R69" s="26"/>
      <c r="S69" s="26"/>
      <c r="T69" s="26"/>
      <c r="U69" s="26"/>
      <c r="V69" s="26"/>
      <c r="W69" s="26"/>
      <c r="X69" s="26"/>
      <c r="Y69" s="26"/>
    </row>
    <row r="70" spans="1:25">
      <c r="A70" s="25">
        <v>65</v>
      </c>
      <c r="B70" s="26"/>
      <c r="C70" s="26"/>
      <c r="D70" s="26"/>
      <c r="E70" s="26"/>
      <c r="F70" s="26"/>
      <c r="G70" s="26"/>
      <c r="H70" s="26"/>
      <c r="I70" s="26"/>
      <c r="J70" s="26"/>
      <c r="K70" s="26"/>
      <c r="L70" s="26"/>
      <c r="M70" s="26"/>
      <c r="N70" s="26"/>
      <c r="O70" s="26"/>
      <c r="P70" s="26"/>
      <c r="Q70" s="26"/>
      <c r="R70" s="26"/>
      <c r="S70" s="26"/>
      <c r="T70" s="26"/>
      <c r="U70" s="26"/>
      <c r="V70" s="26"/>
      <c r="W70" s="26"/>
      <c r="X70" s="26"/>
      <c r="Y70" s="26"/>
    </row>
    <row r="71" spans="1:25">
      <c r="A71" s="25">
        <v>66</v>
      </c>
      <c r="B71" s="26"/>
      <c r="C71" s="26"/>
      <c r="D71" s="26"/>
      <c r="E71" s="26"/>
      <c r="F71" s="26"/>
      <c r="G71" s="26"/>
      <c r="H71" s="26"/>
      <c r="I71" s="26"/>
      <c r="J71" s="26"/>
      <c r="K71" s="26"/>
      <c r="L71" s="26"/>
      <c r="M71" s="26"/>
      <c r="N71" s="26"/>
      <c r="O71" s="26"/>
      <c r="P71" s="26"/>
      <c r="Q71" s="26"/>
      <c r="R71" s="26"/>
      <c r="S71" s="26"/>
      <c r="T71" s="26"/>
      <c r="U71" s="26"/>
      <c r="V71" s="26"/>
      <c r="W71" s="26"/>
      <c r="X71" s="26"/>
      <c r="Y71" s="26"/>
    </row>
    <row r="72" spans="1:25">
      <c r="A72" s="25">
        <v>67</v>
      </c>
      <c r="B72" s="26"/>
      <c r="C72" s="26"/>
      <c r="D72" s="26"/>
      <c r="E72" s="26"/>
      <c r="F72" s="26"/>
      <c r="G72" s="26"/>
      <c r="H72" s="26"/>
      <c r="I72" s="26"/>
      <c r="J72" s="26"/>
      <c r="K72" s="26"/>
      <c r="L72" s="26"/>
      <c r="M72" s="26"/>
      <c r="N72" s="26"/>
      <c r="O72" s="26"/>
      <c r="P72" s="26"/>
      <c r="Q72" s="26"/>
      <c r="R72" s="26"/>
      <c r="S72" s="26"/>
      <c r="T72" s="26"/>
      <c r="U72" s="26"/>
      <c r="V72" s="26"/>
      <c r="W72" s="26"/>
      <c r="X72" s="26"/>
      <c r="Y72" s="26"/>
    </row>
    <row r="73" spans="1:25">
      <c r="A73" s="25">
        <v>68</v>
      </c>
      <c r="B73" s="26"/>
      <c r="C73" s="26"/>
      <c r="D73" s="26"/>
      <c r="E73" s="26"/>
      <c r="F73" s="26"/>
      <c r="G73" s="26"/>
      <c r="H73" s="26"/>
      <c r="I73" s="26"/>
      <c r="J73" s="26"/>
      <c r="K73" s="26"/>
      <c r="L73" s="26"/>
      <c r="M73" s="26"/>
      <c r="N73" s="26"/>
      <c r="O73" s="26"/>
      <c r="P73" s="26"/>
      <c r="Q73" s="26"/>
      <c r="R73" s="26"/>
      <c r="S73" s="26"/>
      <c r="T73" s="26"/>
      <c r="U73" s="26"/>
      <c r="V73" s="26"/>
      <c r="W73" s="26"/>
      <c r="X73" s="26"/>
      <c r="Y73" s="26"/>
    </row>
    <row r="74" spans="1:25">
      <c r="A74" s="25">
        <v>69</v>
      </c>
      <c r="B74" s="26"/>
      <c r="C74" s="26"/>
      <c r="D74" s="26"/>
      <c r="E74" s="26"/>
      <c r="F74" s="26"/>
      <c r="G74" s="26"/>
      <c r="H74" s="26"/>
      <c r="I74" s="26"/>
      <c r="J74" s="26"/>
      <c r="K74" s="26"/>
      <c r="L74" s="26"/>
      <c r="M74" s="26"/>
      <c r="N74" s="26"/>
      <c r="O74" s="26"/>
      <c r="P74" s="26"/>
      <c r="Q74" s="26"/>
      <c r="R74" s="26"/>
      <c r="S74" s="26"/>
      <c r="T74" s="26"/>
      <c r="U74" s="26"/>
      <c r="V74" s="26"/>
      <c r="W74" s="26"/>
      <c r="X74" s="26"/>
      <c r="Y74" s="26"/>
    </row>
    <row r="75" spans="1:25">
      <c r="A75" s="25">
        <v>70</v>
      </c>
      <c r="B75" s="26"/>
      <c r="C75" s="26"/>
      <c r="D75" s="26"/>
      <c r="E75" s="26"/>
      <c r="F75" s="26"/>
      <c r="G75" s="26"/>
      <c r="H75" s="26"/>
      <c r="I75" s="26"/>
      <c r="J75" s="26"/>
      <c r="K75" s="26"/>
      <c r="L75" s="26"/>
      <c r="M75" s="26"/>
      <c r="N75" s="26"/>
      <c r="O75" s="26"/>
      <c r="P75" s="26"/>
      <c r="Q75" s="26"/>
      <c r="R75" s="26"/>
      <c r="S75" s="26"/>
      <c r="T75" s="26"/>
      <c r="U75" s="26"/>
      <c r="V75" s="26"/>
      <c r="W75" s="26"/>
      <c r="X75" s="26"/>
      <c r="Y75" s="26"/>
    </row>
    <row r="76" spans="1:25">
      <c r="A76" s="25">
        <v>71</v>
      </c>
      <c r="B76" s="26"/>
      <c r="C76" s="26"/>
      <c r="D76" s="26"/>
      <c r="E76" s="26"/>
      <c r="F76" s="26"/>
      <c r="G76" s="26"/>
      <c r="H76" s="26"/>
      <c r="I76" s="26"/>
      <c r="J76" s="26"/>
      <c r="K76" s="26"/>
      <c r="L76" s="26"/>
      <c r="M76" s="26"/>
      <c r="N76" s="26"/>
      <c r="O76" s="26"/>
      <c r="P76" s="26"/>
      <c r="Q76" s="26"/>
      <c r="R76" s="26"/>
      <c r="S76" s="26"/>
      <c r="T76" s="26"/>
      <c r="U76" s="26"/>
      <c r="V76" s="26"/>
      <c r="W76" s="26"/>
      <c r="X76" s="26"/>
      <c r="Y76" s="26"/>
    </row>
    <row r="77" spans="1:25">
      <c r="A77" s="25">
        <v>72</v>
      </c>
      <c r="B77" s="26"/>
      <c r="C77" s="26"/>
      <c r="D77" s="26"/>
      <c r="E77" s="26"/>
      <c r="F77" s="26"/>
      <c r="G77" s="26"/>
      <c r="H77" s="26"/>
      <c r="I77" s="26"/>
      <c r="J77" s="26"/>
      <c r="K77" s="26"/>
      <c r="L77" s="26"/>
      <c r="M77" s="26"/>
      <c r="N77" s="26"/>
      <c r="O77" s="26"/>
      <c r="P77" s="26"/>
      <c r="Q77" s="26"/>
      <c r="R77" s="26"/>
      <c r="S77" s="26"/>
      <c r="T77" s="26"/>
      <c r="U77" s="26"/>
      <c r="V77" s="26"/>
      <c r="W77" s="26"/>
      <c r="X77" s="26"/>
      <c r="Y77" s="26"/>
    </row>
    <row r="78" spans="1:25">
      <c r="A78" s="25">
        <v>73</v>
      </c>
      <c r="B78" s="26"/>
      <c r="C78" s="26"/>
      <c r="D78" s="26"/>
      <c r="E78" s="26"/>
      <c r="F78" s="26"/>
      <c r="G78" s="26"/>
      <c r="H78" s="26"/>
      <c r="I78" s="26"/>
      <c r="J78" s="26"/>
      <c r="K78" s="26"/>
      <c r="L78" s="26"/>
      <c r="M78" s="26"/>
      <c r="N78" s="26"/>
      <c r="O78" s="26"/>
      <c r="P78" s="26"/>
      <c r="Q78" s="26"/>
      <c r="R78" s="26"/>
      <c r="S78" s="26"/>
      <c r="T78" s="26"/>
      <c r="U78" s="26"/>
      <c r="V78" s="26"/>
      <c r="W78" s="26"/>
      <c r="X78" s="26"/>
      <c r="Y78" s="26"/>
    </row>
    <row r="79" spans="1:25">
      <c r="A79" s="25">
        <v>74</v>
      </c>
      <c r="B79" s="26"/>
      <c r="C79" s="26"/>
      <c r="D79" s="26"/>
      <c r="E79" s="26"/>
      <c r="F79" s="26"/>
      <c r="G79" s="26"/>
      <c r="H79" s="26"/>
      <c r="I79" s="26"/>
      <c r="J79" s="26"/>
      <c r="K79" s="26"/>
      <c r="L79" s="26"/>
      <c r="M79" s="26"/>
      <c r="N79" s="26"/>
      <c r="O79" s="26"/>
      <c r="P79" s="26"/>
      <c r="Q79" s="26"/>
      <c r="R79" s="26"/>
      <c r="S79" s="26"/>
      <c r="T79" s="26"/>
      <c r="U79" s="26"/>
      <c r="V79" s="26"/>
      <c r="W79" s="26"/>
      <c r="X79" s="26"/>
      <c r="Y79" s="26"/>
    </row>
    <row r="80" spans="1:25">
      <c r="A80" s="25">
        <v>75</v>
      </c>
      <c r="B80" s="26"/>
      <c r="C80" s="26"/>
      <c r="D80" s="26"/>
      <c r="E80" s="26"/>
      <c r="F80" s="26"/>
      <c r="G80" s="26"/>
      <c r="H80" s="26"/>
      <c r="I80" s="26"/>
      <c r="J80" s="26"/>
      <c r="K80" s="26"/>
      <c r="L80" s="26"/>
      <c r="M80" s="26"/>
      <c r="N80" s="26"/>
      <c r="O80" s="26"/>
      <c r="P80" s="26"/>
      <c r="Q80" s="26"/>
      <c r="R80" s="26"/>
      <c r="S80" s="26"/>
      <c r="T80" s="26"/>
      <c r="U80" s="26"/>
      <c r="V80" s="26"/>
      <c r="W80" s="26"/>
      <c r="X80" s="26"/>
      <c r="Y80" s="26"/>
    </row>
    <row r="81" spans="1:25">
      <c r="A81" s="25">
        <v>76</v>
      </c>
      <c r="B81" s="26"/>
      <c r="C81" s="26"/>
      <c r="D81" s="26"/>
      <c r="E81" s="26"/>
      <c r="F81" s="26"/>
      <c r="G81" s="26"/>
      <c r="H81" s="26"/>
      <c r="I81" s="26"/>
      <c r="J81" s="26"/>
      <c r="K81" s="26"/>
      <c r="L81" s="26"/>
      <c r="M81" s="26"/>
      <c r="N81" s="26"/>
      <c r="O81" s="26"/>
      <c r="P81" s="26"/>
      <c r="Q81" s="26"/>
      <c r="R81" s="26"/>
      <c r="S81" s="26"/>
      <c r="T81" s="26"/>
      <c r="U81" s="26"/>
      <c r="V81" s="26"/>
      <c r="W81" s="26"/>
      <c r="X81" s="26"/>
      <c r="Y81" s="26"/>
    </row>
    <row r="82" spans="1:25">
      <c r="A82" s="25">
        <v>77</v>
      </c>
      <c r="B82" s="26"/>
      <c r="C82" s="26"/>
      <c r="D82" s="26"/>
      <c r="E82" s="26"/>
      <c r="F82" s="26"/>
      <c r="G82" s="26"/>
      <c r="H82" s="26"/>
      <c r="I82" s="26"/>
      <c r="J82" s="26"/>
      <c r="K82" s="26"/>
      <c r="L82" s="26"/>
      <c r="M82" s="26"/>
      <c r="N82" s="26"/>
      <c r="O82" s="26"/>
      <c r="P82" s="26"/>
      <c r="Q82" s="26"/>
      <c r="R82" s="26"/>
      <c r="S82" s="26"/>
      <c r="T82" s="26"/>
      <c r="U82" s="26"/>
      <c r="V82" s="26"/>
      <c r="W82" s="26"/>
      <c r="X82" s="26"/>
      <c r="Y82" s="26"/>
    </row>
    <row r="83" spans="1:25">
      <c r="A83" s="25">
        <v>78</v>
      </c>
      <c r="B83" s="26"/>
      <c r="C83" s="26"/>
      <c r="D83" s="26"/>
      <c r="E83" s="26"/>
      <c r="F83" s="26"/>
      <c r="G83" s="26"/>
      <c r="H83" s="26"/>
      <c r="I83" s="26"/>
      <c r="J83" s="26"/>
      <c r="K83" s="26"/>
      <c r="L83" s="26"/>
      <c r="M83" s="26"/>
      <c r="N83" s="26"/>
      <c r="O83" s="26"/>
      <c r="P83" s="26"/>
      <c r="Q83" s="26"/>
      <c r="R83" s="26"/>
      <c r="S83" s="26"/>
      <c r="T83" s="26"/>
      <c r="U83" s="26"/>
      <c r="V83" s="26"/>
      <c r="W83" s="26"/>
      <c r="X83" s="26"/>
      <c r="Y83" s="26"/>
    </row>
    <row r="84" spans="1:25">
      <c r="A84" s="25">
        <v>79</v>
      </c>
      <c r="B84" s="26"/>
      <c r="C84" s="26"/>
      <c r="D84" s="26"/>
      <c r="E84" s="26"/>
      <c r="F84" s="26"/>
      <c r="G84" s="26"/>
      <c r="H84" s="26"/>
      <c r="I84" s="26"/>
      <c r="J84" s="26"/>
      <c r="K84" s="26"/>
      <c r="L84" s="26"/>
      <c r="M84" s="26"/>
      <c r="N84" s="26"/>
      <c r="O84" s="26"/>
      <c r="P84" s="26"/>
      <c r="Q84" s="26"/>
      <c r="R84" s="26"/>
      <c r="S84" s="26"/>
      <c r="T84" s="26"/>
      <c r="U84" s="26"/>
      <c r="V84" s="26"/>
      <c r="W84" s="26"/>
      <c r="X84" s="26"/>
      <c r="Y84" s="26"/>
    </row>
    <row r="85" spans="1:25">
      <c r="A85" s="25">
        <v>80</v>
      </c>
      <c r="B85" s="26"/>
      <c r="C85" s="26"/>
      <c r="D85" s="26"/>
      <c r="E85" s="26"/>
      <c r="F85" s="26"/>
      <c r="G85" s="26"/>
      <c r="H85" s="26"/>
      <c r="I85" s="26"/>
      <c r="J85" s="26"/>
      <c r="K85" s="26"/>
      <c r="L85" s="26"/>
      <c r="M85" s="26"/>
      <c r="N85" s="26"/>
      <c r="O85" s="26"/>
      <c r="P85" s="26"/>
      <c r="Q85" s="26"/>
      <c r="R85" s="26"/>
      <c r="S85" s="26"/>
      <c r="T85" s="26"/>
      <c r="U85" s="26"/>
      <c r="V85" s="26"/>
      <c r="W85" s="26"/>
      <c r="X85" s="26"/>
      <c r="Y85" s="26"/>
    </row>
    <row r="86" spans="1:25">
      <c r="A86" s="25">
        <v>81</v>
      </c>
      <c r="B86" s="26"/>
      <c r="C86" s="26"/>
      <c r="D86" s="26"/>
      <c r="E86" s="26"/>
      <c r="F86" s="26"/>
      <c r="G86" s="26"/>
      <c r="H86" s="26"/>
      <c r="I86" s="26"/>
      <c r="J86" s="26"/>
      <c r="K86" s="26"/>
      <c r="L86" s="26"/>
      <c r="M86" s="26"/>
      <c r="N86" s="26"/>
      <c r="O86" s="26"/>
      <c r="P86" s="26"/>
      <c r="Q86" s="26"/>
      <c r="R86" s="26"/>
      <c r="S86" s="26"/>
      <c r="T86" s="26"/>
      <c r="U86" s="26"/>
      <c r="V86" s="26"/>
      <c r="W86" s="26"/>
      <c r="X86" s="26"/>
      <c r="Y86" s="26"/>
    </row>
    <row r="87" spans="1:25">
      <c r="A87" s="25">
        <v>82</v>
      </c>
      <c r="B87" s="26"/>
      <c r="C87" s="26"/>
      <c r="D87" s="26"/>
      <c r="E87" s="26"/>
      <c r="F87" s="26"/>
      <c r="G87" s="26"/>
      <c r="H87" s="26"/>
      <c r="I87" s="26"/>
      <c r="J87" s="26"/>
      <c r="K87" s="26"/>
      <c r="L87" s="26"/>
      <c r="M87" s="26"/>
      <c r="N87" s="26"/>
      <c r="O87" s="26"/>
      <c r="P87" s="26"/>
      <c r="Q87" s="26"/>
      <c r="R87" s="26"/>
      <c r="S87" s="26"/>
      <c r="T87" s="26"/>
      <c r="U87" s="26"/>
      <c r="V87" s="26"/>
      <c r="W87" s="26"/>
      <c r="X87" s="26"/>
      <c r="Y87" s="26"/>
    </row>
    <row r="88" spans="1:25">
      <c r="A88" s="25">
        <v>83</v>
      </c>
      <c r="B88" s="26"/>
      <c r="C88" s="26"/>
      <c r="D88" s="26"/>
      <c r="E88" s="26"/>
      <c r="F88" s="26"/>
      <c r="G88" s="26"/>
      <c r="H88" s="26"/>
      <c r="I88" s="26"/>
      <c r="J88" s="26"/>
      <c r="K88" s="26"/>
      <c r="L88" s="26"/>
      <c r="M88" s="26"/>
      <c r="N88" s="26"/>
      <c r="O88" s="26"/>
      <c r="P88" s="26"/>
      <c r="Q88" s="26"/>
      <c r="R88" s="26"/>
      <c r="S88" s="26"/>
      <c r="T88" s="26"/>
      <c r="U88" s="26"/>
      <c r="V88" s="26"/>
      <c r="W88" s="26"/>
      <c r="X88" s="26"/>
      <c r="Y88" s="26"/>
    </row>
    <row r="89" spans="1:25">
      <c r="A89" s="25">
        <v>84</v>
      </c>
      <c r="B89" s="26"/>
      <c r="C89" s="26"/>
      <c r="D89" s="26"/>
      <c r="E89" s="26"/>
      <c r="F89" s="26"/>
      <c r="G89" s="26"/>
      <c r="H89" s="26"/>
      <c r="I89" s="26"/>
      <c r="J89" s="26"/>
      <c r="K89" s="26"/>
      <c r="L89" s="26"/>
      <c r="M89" s="26"/>
      <c r="N89" s="26"/>
      <c r="O89" s="26"/>
      <c r="P89" s="26"/>
      <c r="Q89" s="26"/>
      <c r="R89" s="26"/>
      <c r="S89" s="26"/>
      <c r="T89" s="26"/>
      <c r="U89" s="26"/>
      <c r="V89" s="26"/>
      <c r="W89" s="26"/>
      <c r="X89" s="26"/>
      <c r="Y89" s="26"/>
    </row>
    <row r="90" spans="1:25">
      <c r="A90" s="25">
        <v>85</v>
      </c>
      <c r="B90" s="26"/>
      <c r="C90" s="26"/>
      <c r="D90" s="26"/>
      <c r="E90" s="26"/>
      <c r="F90" s="26"/>
      <c r="G90" s="26"/>
      <c r="H90" s="26"/>
      <c r="I90" s="26"/>
      <c r="J90" s="26"/>
      <c r="K90" s="26"/>
      <c r="L90" s="26"/>
      <c r="M90" s="26"/>
      <c r="N90" s="26"/>
      <c r="O90" s="26"/>
      <c r="P90" s="26"/>
      <c r="Q90" s="26"/>
      <c r="R90" s="26"/>
      <c r="S90" s="26"/>
      <c r="T90" s="26"/>
      <c r="U90" s="26"/>
      <c r="V90" s="26"/>
      <c r="W90" s="26"/>
      <c r="X90" s="26"/>
      <c r="Y90" s="26"/>
    </row>
    <row r="91" spans="1:25">
      <c r="A91" s="25">
        <v>86</v>
      </c>
      <c r="B91" s="26"/>
      <c r="C91" s="26"/>
      <c r="D91" s="26"/>
      <c r="E91" s="26"/>
      <c r="F91" s="26"/>
      <c r="G91" s="26"/>
      <c r="H91" s="26"/>
      <c r="I91" s="26"/>
      <c r="J91" s="26"/>
      <c r="K91" s="26"/>
      <c r="L91" s="26"/>
      <c r="M91" s="26"/>
      <c r="N91" s="26"/>
      <c r="O91" s="26"/>
      <c r="P91" s="26"/>
      <c r="Q91" s="26"/>
      <c r="R91" s="26"/>
      <c r="S91" s="26"/>
      <c r="T91" s="26"/>
      <c r="U91" s="26"/>
      <c r="V91" s="26"/>
      <c r="W91" s="26"/>
      <c r="X91" s="26"/>
      <c r="Y91" s="26"/>
    </row>
    <row r="92" spans="1:25">
      <c r="A92" s="25">
        <v>87</v>
      </c>
      <c r="B92" s="26"/>
      <c r="C92" s="26"/>
      <c r="D92" s="26"/>
      <c r="E92" s="26"/>
      <c r="F92" s="26"/>
      <c r="G92" s="26"/>
      <c r="H92" s="26"/>
      <c r="I92" s="26"/>
      <c r="J92" s="26"/>
      <c r="K92" s="26"/>
      <c r="L92" s="26"/>
      <c r="M92" s="26"/>
      <c r="N92" s="26"/>
      <c r="O92" s="26"/>
      <c r="P92" s="26"/>
      <c r="Q92" s="26"/>
      <c r="R92" s="26"/>
      <c r="S92" s="26"/>
      <c r="T92" s="26"/>
      <c r="U92" s="26"/>
      <c r="V92" s="26"/>
      <c r="W92" s="26"/>
      <c r="X92" s="26"/>
      <c r="Y92" s="26"/>
    </row>
    <row r="93" spans="1:25">
      <c r="A93" s="25">
        <v>88</v>
      </c>
      <c r="B93" s="26"/>
      <c r="C93" s="26"/>
      <c r="D93" s="26"/>
      <c r="E93" s="26"/>
      <c r="F93" s="26"/>
      <c r="G93" s="26"/>
      <c r="H93" s="26"/>
      <c r="I93" s="26"/>
      <c r="J93" s="26"/>
      <c r="K93" s="26"/>
      <c r="L93" s="26"/>
      <c r="M93" s="26"/>
      <c r="N93" s="26"/>
      <c r="O93" s="26"/>
      <c r="P93" s="26"/>
      <c r="Q93" s="26"/>
      <c r="R93" s="26"/>
      <c r="S93" s="26"/>
      <c r="T93" s="26"/>
      <c r="U93" s="26"/>
      <c r="V93" s="26"/>
      <c r="W93" s="26"/>
      <c r="X93" s="26"/>
      <c r="Y93" s="26"/>
    </row>
    <row r="94" spans="1:25">
      <c r="A94" s="25">
        <v>89</v>
      </c>
      <c r="B94" s="26"/>
      <c r="C94" s="26"/>
      <c r="D94" s="26"/>
      <c r="E94" s="26"/>
      <c r="F94" s="26"/>
      <c r="G94" s="26"/>
      <c r="H94" s="26"/>
      <c r="I94" s="26"/>
      <c r="J94" s="26"/>
      <c r="K94" s="26"/>
      <c r="L94" s="26"/>
      <c r="M94" s="26"/>
      <c r="N94" s="26"/>
      <c r="O94" s="26"/>
      <c r="P94" s="26"/>
      <c r="Q94" s="26"/>
      <c r="R94" s="26"/>
      <c r="S94" s="26"/>
      <c r="T94" s="26"/>
      <c r="U94" s="26"/>
      <c r="V94" s="26"/>
      <c r="W94" s="26"/>
      <c r="X94" s="26"/>
      <c r="Y94" s="26"/>
    </row>
    <row r="95" spans="1:25">
      <c r="A95" s="25">
        <v>90</v>
      </c>
      <c r="B95" s="26"/>
      <c r="C95" s="26"/>
      <c r="D95" s="26"/>
      <c r="E95" s="26"/>
      <c r="F95" s="26"/>
      <c r="G95" s="26"/>
      <c r="H95" s="26"/>
      <c r="I95" s="26"/>
      <c r="J95" s="26"/>
      <c r="K95" s="26"/>
      <c r="L95" s="26"/>
      <c r="M95" s="26"/>
      <c r="N95" s="26"/>
      <c r="O95" s="26"/>
      <c r="P95" s="26"/>
      <c r="Q95" s="26"/>
      <c r="R95" s="26"/>
      <c r="S95" s="26"/>
      <c r="T95" s="26"/>
      <c r="U95" s="26"/>
      <c r="V95" s="26"/>
      <c r="W95" s="26"/>
      <c r="X95" s="26"/>
      <c r="Y95" s="26"/>
    </row>
    <row r="96" spans="1:25">
      <c r="A96" s="25">
        <v>91</v>
      </c>
      <c r="B96" s="26"/>
      <c r="C96" s="26"/>
      <c r="D96" s="26"/>
      <c r="E96" s="26"/>
      <c r="F96" s="26"/>
      <c r="G96" s="26"/>
      <c r="H96" s="26"/>
      <c r="I96" s="26"/>
      <c r="J96" s="26"/>
      <c r="K96" s="26"/>
      <c r="L96" s="26"/>
      <c r="M96" s="26"/>
      <c r="N96" s="26"/>
      <c r="O96" s="26"/>
      <c r="P96" s="26"/>
      <c r="Q96" s="26"/>
      <c r="R96" s="26"/>
      <c r="S96" s="26"/>
      <c r="T96" s="26"/>
      <c r="U96" s="26"/>
      <c r="V96" s="26"/>
      <c r="W96" s="26"/>
      <c r="X96" s="26"/>
      <c r="Y96" s="26"/>
    </row>
    <row r="97" spans="1:25">
      <c r="A97" s="25">
        <v>92</v>
      </c>
      <c r="B97" s="26"/>
      <c r="C97" s="26"/>
      <c r="D97" s="26"/>
      <c r="E97" s="26"/>
      <c r="F97" s="26"/>
      <c r="G97" s="26"/>
      <c r="H97" s="26"/>
      <c r="I97" s="26"/>
      <c r="J97" s="26"/>
      <c r="K97" s="26"/>
      <c r="L97" s="26"/>
      <c r="M97" s="26"/>
      <c r="N97" s="26"/>
      <c r="O97" s="26"/>
      <c r="P97" s="26"/>
      <c r="Q97" s="26"/>
      <c r="R97" s="26"/>
      <c r="S97" s="26"/>
      <c r="T97" s="26"/>
      <c r="U97" s="26"/>
      <c r="V97" s="26"/>
      <c r="W97" s="26"/>
      <c r="X97" s="26"/>
      <c r="Y97" s="26"/>
    </row>
    <row r="98" spans="1:25">
      <c r="A98" s="25">
        <v>93</v>
      </c>
      <c r="B98" s="26"/>
      <c r="C98" s="26"/>
      <c r="D98" s="26"/>
      <c r="E98" s="26"/>
      <c r="F98" s="26"/>
      <c r="G98" s="26"/>
      <c r="H98" s="26"/>
      <c r="I98" s="26"/>
      <c r="J98" s="26"/>
      <c r="K98" s="26"/>
      <c r="L98" s="26"/>
      <c r="M98" s="26"/>
      <c r="N98" s="26"/>
      <c r="O98" s="26"/>
      <c r="P98" s="26"/>
      <c r="Q98" s="26"/>
      <c r="R98" s="26"/>
      <c r="S98" s="26"/>
      <c r="T98" s="26"/>
      <c r="U98" s="26"/>
      <c r="V98" s="26"/>
      <c r="W98" s="26"/>
      <c r="X98" s="26"/>
      <c r="Y98" s="26"/>
    </row>
    <row r="99" spans="1:25">
      <c r="A99" s="25">
        <v>94</v>
      </c>
      <c r="B99" s="26"/>
      <c r="C99" s="26"/>
      <c r="D99" s="26"/>
      <c r="E99" s="26"/>
      <c r="F99" s="26"/>
      <c r="G99" s="26"/>
      <c r="H99" s="26"/>
      <c r="I99" s="26"/>
      <c r="J99" s="26"/>
      <c r="K99" s="26"/>
      <c r="L99" s="26"/>
      <c r="M99" s="26"/>
      <c r="N99" s="26"/>
      <c r="O99" s="26"/>
      <c r="P99" s="26"/>
      <c r="Q99" s="26"/>
      <c r="R99" s="26"/>
      <c r="S99" s="26"/>
      <c r="T99" s="26"/>
      <c r="U99" s="26"/>
      <c r="V99" s="26"/>
      <c r="W99" s="26"/>
      <c r="X99" s="26"/>
      <c r="Y99" s="26"/>
    </row>
    <row r="100" spans="1:25">
      <c r="A100" s="25">
        <v>95</v>
      </c>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row>
    <row r="101" spans="1:25">
      <c r="A101" s="25">
        <v>96</v>
      </c>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row>
    <row r="102" spans="1:25">
      <c r="A102" s="25">
        <v>97</v>
      </c>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row>
    <row r="103" spans="1:25">
      <c r="A103" s="25">
        <v>98</v>
      </c>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row>
    <row r="104" spans="1:25">
      <c r="A104" s="25">
        <v>99</v>
      </c>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row>
    <row r="105" spans="1:25">
      <c r="A105" s="25">
        <v>100</v>
      </c>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row>
  </sheetData>
  <sheetProtection formatCells="0" formatRows="0"/>
  <phoneticPr fontId="11"/>
  <pageMargins left="0.7" right="0.7" top="0.75" bottom="0.75" header="0.3" footer="0.3"/>
  <pageSetup paperSize="9" scale="54" orientation="portrait" r:id="rId1"/>
  <colBreaks count="2" manualBreakCount="2">
    <brk id="19" max="104" man="1"/>
    <brk id="22" max="10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P210"/>
  <sheetViews>
    <sheetView showGridLines="0" view="pageBreakPreview" topLeftCell="A184" zoomScaleNormal="100" zoomScaleSheetLayoutView="100" workbookViewId="0">
      <selection activeCell="A212" sqref="A191:XFD212"/>
    </sheetView>
  </sheetViews>
  <sheetFormatPr defaultColWidth="9" defaultRowHeight="13.8"/>
  <cols>
    <col min="1" max="2" width="2.69921875" style="1" customWidth="1"/>
    <col min="3" max="4" width="3.69921875" style="1" customWidth="1"/>
    <col min="5" max="5" width="47.19921875" style="1" customWidth="1"/>
    <col min="6" max="6" width="12.296875" style="1" customWidth="1"/>
    <col min="7" max="7" width="12.69921875" style="1" customWidth="1"/>
    <col min="8" max="8" width="14.8984375" style="1" customWidth="1"/>
    <col min="9" max="9" width="14.09765625" style="2" customWidth="1"/>
    <col min="10" max="10" width="13.69921875" style="1" customWidth="1"/>
    <col min="11" max="16384" width="9" style="1"/>
  </cols>
  <sheetData>
    <row r="1" spans="1:9" ht="18" customHeight="1">
      <c r="I1" s="9" t="str">
        <f>'MPS(input)'!K1</f>
        <v>Monitoring Spreadsheet: JCM_TH_TVER-12-01_ver01.0</v>
      </c>
    </row>
    <row r="2" spans="1:9" ht="18" customHeight="1">
      <c r="I2" s="9" t="str">
        <f>'MPS(input)'!K2</f>
        <v>Reference Number:</v>
      </c>
    </row>
    <row r="3" spans="1:9" ht="27.75" customHeight="1">
      <c r="A3" s="140" t="s">
        <v>49</v>
      </c>
      <c r="B3" s="140"/>
      <c r="C3" s="140"/>
      <c r="D3" s="140"/>
      <c r="E3" s="140"/>
      <c r="F3" s="140"/>
      <c r="G3" s="140"/>
      <c r="H3" s="140"/>
      <c r="I3" s="140"/>
    </row>
    <row r="4" spans="1:9" ht="11.25" customHeight="1"/>
    <row r="5" spans="1:9" ht="18.75" customHeight="1">
      <c r="A5" s="41" t="s">
        <v>2</v>
      </c>
      <c r="B5" s="37"/>
      <c r="C5" s="37"/>
      <c r="D5" s="37"/>
      <c r="E5" s="36"/>
      <c r="F5" s="38" t="s">
        <v>6</v>
      </c>
      <c r="G5" s="46" t="s">
        <v>0</v>
      </c>
      <c r="H5" s="38" t="s">
        <v>1</v>
      </c>
      <c r="I5" s="39" t="s">
        <v>7</v>
      </c>
    </row>
    <row r="6" spans="1:9" ht="18.75" customHeight="1">
      <c r="A6" s="43"/>
      <c r="B6" s="134" t="s">
        <v>458</v>
      </c>
      <c r="C6" s="134"/>
      <c r="D6" s="134"/>
      <c r="E6" s="134"/>
      <c r="F6" s="28" t="s">
        <v>50</v>
      </c>
      <c r="G6" s="113" t="e">
        <f>G8-G83-G182</f>
        <v>#DIV/0!</v>
      </c>
      <c r="H6" s="76" t="s">
        <v>57</v>
      </c>
      <c r="I6" s="40" t="s">
        <v>39</v>
      </c>
    </row>
    <row r="7" spans="1:9" ht="18.75" customHeight="1">
      <c r="A7" s="41" t="s">
        <v>132</v>
      </c>
      <c r="B7" s="36"/>
      <c r="C7" s="37"/>
      <c r="D7" s="38"/>
      <c r="E7" s="38"/>
      <c r="F7" s="38"/>
      <c r="G7" s="41"/>
      <c r="H7" s="36"/>
      <c r="I7" s="38"/>
    </row>
    <row r="8" spans="1:9" ht="20.399999999999999" customHeight="1">
      <c r="A8" s="42"/>
      <c r="B8" s="141" t="s">
        <v>459</v>
      </c>
      <c r="C8" s="134"/>
      <c r="D8" s="134"/>
      <c r="E8" s="134"/>
      <c r="F8" s="28" t="s">
        <v>51</v>
      </c>
      <c r="G8" s="96" t="e">
        <f>G9</f>
        <v>#DIV/0!</v>
      </c>
      <c r="H8" s="29" t="s">
        <v>57</v>
      </c>
      <c r="I8" s="40" t="s">
        <v>462</v>
      </c>
    </row>
    <row r="9" spans="1:9" ht="36" customHeight="1">
      <c r="A9" s="42"/>
      <c r="B9" s="44"/>
      <c r="C9" s="130" t="s">
        <v>460</v>
      </c>
      <c r="D9" s="130"/>
      <c r="E9" s="130"/>
      <c r="F9" s="40" t="s">
        <v>131</v>
      </c>
      <c r="G9" s="95" t="e">
        <f>G10+G11+G12+G13+G14</f>
        <v>#DIV/0!</v>
      </c>
      <c r="H9" s="35" t="s">
        <v>57</v>
      </c>
      <c r="I9" s="84" t="s">
        <v>86</v>
      </c>
    </row>
    <row r="10" spans="1:9" ht="40.200000000000003" customHeight="1">
      <c r="A10" s="43"/>
      <c r="B10" s="45"/>
      <c r="C10" s="142" t="s">
        <v>135</v>
      </c>
      <c r="D10" s="142"/>
      <c r="E10" s="142"/>
      <c r="F10" s="40" t="s">
        <v>137</v>
      </c>
      <c r="G10" s="75" t="e">
        <f>G17</f>
        <v>#DIV/0!</v>
      </c>
      <c r="H10" s="35" t="s">
        <v>97</v>
      </c>
      <c r="I10" s="70" t="s">
        <v>136</v>
      </c>
    </row>
    <row r="11" spans="1:9" ht="60" customHeight="1">
      <c r="A11" s="42"/>
      <c r="B11" s="68"/>
      <c r="C11" s="130" t="s">
        <v>138</v>
      </c>
      <c r="D11" s="130"/>
      <c r="E11" s="130"/>
      <c r="F11" s="40" t="s">
        <v>139</v>
      </c>
      <c r="G11" s="89" t="e">
        <f>G30</f>
        <v>#DIV/0!</v>
      </c>
      <c r="H11" s="35" t="s">
        <v>97</v>
      </c>
      <c r="I11" s="84" t="s">
        <v>140</v>
      </c>
    </row>
    <row r="12" spans="1:9" ht="47.4" customHeight="1">
      <c r="A12" s="42"/>
      <c r="B12" s="68"/>
      <c r="C12" s="143" t="s">
        <v>141</v>
      </c>
      <c r="D12" s="144"/>
      <c r="E12" s="145"/>
      <c r="F12" s="40" t="s">
        <v>142</v>
      </c>
      <c r="G12" s="125" t="e">
        <f>G42+G53</f>
        <v>#DIV/0!</v>
      </c>
      <c r="H12" s="35" t="s">
        <v>97</v>
      </c>
      <c r="I12" s="84" t="s">
        <v>461</v>
      </c>
    </row>
    <row r="13" spans="1:9" ht="47.4" customHeight="1">
      <c r="A13" s="42"/>
      <c r="B13" s="68"/>
      <c r="C13" s="146" t="s">
        <v>144</v>
      </c>
      <c r="D13" s="147"/>
      <c r="E13" s="148"/>
      <c r="F13" s="40" t="s">
        <v>139</v>
      </c>
      <c r="G13" s="91" t="e">
        <f>G64</f>
        <v>#DIV/0!</v>
      </c>
      <c r="H13" s="35" t="s">
        <v>97</v>
      </c>
      <c r="I13" s="84" t="s">
        <v>143</v>
      </c>
    </row>
    <row r="14" spans="1:9" ht="47.4" customHeight="1">
      <c r="A14" s="42"/>
      <c r="B14" s="68"/>
      <c r="C14" s="146" t="s">
        <v>146</v>
      </c>
      <c r="D14" s="147"/>
      <c r="E14" s="148"/>
      <c r="F14" s="40" t="s">
        <v>142</v>
      </c>
      <c r="G14" s="91" t="e">
        <f>G73</f>
        <v>#DIV/0!</v>
      </c>
      <c r="H14" s="35" t="s">
        <v>97</v>
      </c>
      <c r="I14" s="84" t="s">
        <v>145</v>
      </c>
    </row>
    <row r="15" spans="1:9" ht="51.6" customHeight="1">
      <c r="C15" s="8"/>
      <c r="D15" s="8"/>
      <c r="E15" s="8"/>
      <c r="F15" s="2"/>
      <c r="G15" s="80"/>
      <c r="H15" s="81"/>
    </row>
    <row r="16" spans="1:9" ht="18.75" customHeight="1">
      <c r="A16" s="43"/>
      <c r="B16" s="131" t="s">
        <v>147</v>
      </c>
      <c r="C16" s="132"/>
      <c r="D16" s="132"/>
      <c r="E16" s="132"/>
      <c r="F16" s="133"/>
      <c r="G16" s="98"/>
      <c r="H16" s="29"/>
      <c r="I16" s="72"/>
    </row>
    <row r="17" spans="1:16" ht="42" customHeight="1">
      <c r="A17" s="42"/>
      <c r="B17" s="68"/>
      <c r="C17" s="130" t="s">
        <v>148</v>
      </c>
      <c r="D17" s="130"/>
      <c r="E17" s="130"/>
      <c r="F17" s="40" t="s">
        <v>137</v>
      </c>
      <c r="G17" s="99" t="e">
        <f>G18+G19</f>
        <v>#DIV/0!</v>
      </c>
      <c r="H17" s="100" t="s">
        <v>97</v>
      </c>
      <c r="I17" s="90" t="s">
        <v>136</v>
      </c>
    </row>
    <row r="18" spans="1:16" ht="42" customHeight="1">
      <c r="A18" s="42"/>
      <c r="B18" s="68"/>
      <c r="C18" s="130" t="s">
        <v>149</v>
      </c>
      <c r="D18" s="130"/>
      <c r="E18" s="130"/>
      <c r="F18" s="40" t="s">
        <v>151</v>
      </c>
      <c r="G18" s="99" t="e">
        <f>G22</f>
        <v>#DIV/0!</v>
      </c>
      <c r="H18" s="100" t="s">
        <v>97</v>
      </c>
      <c r="I18" s="90" t="s">
        <v>153</v>
      </c>
    </row>
    <row r="19" spans="1:16" ht="42" customHeight="1">
      <c r="A19" s="42"/>
      <c r="B19" s="68"/>
      <c r="C19" s="130" t="s">
        <v>150</v>
      </c>
      <c r="D19" s="130"/>
      <c r="E19" s="130"/>
      <c r="F19" s="40" t="s">
        <v>152</v>
      </c>
      <c r="G19" s="99">
        <f>Tool_02_01!G6</f>
        <v>0</v>
      </c>
      <c r="H19" s="100" t="s">
        <v>97</v>
      </c>
      <c r="I19" s="90" t="s">
        <v>154</v>
      </c>
      <c r="J19" s="124" t="s">
        <v>466</v>
      </c>
    </row>
    <row r="20" spans="1:16" ht="51.6" customHeight="1">
      <c r="C20" s="8"/>
      <c r="D20" s="8"/>
      <c r="E20" s="8"/>
      <c r="F20" s="2"/>
      <c r="G20" s="80"/>
      <c r="H20" s="81"/>
    </row>
    <row r="21" spans="1:16" ht="18.75" customHeight="1">
      <c r="A21" s="43"/>
      <c r="B21" s="131" t="s">
        <v>155</v>
      </c>
      <c r="C21" s="132"/>
      <c r="D21" s="132"/>
      <c r="E21" s="132"/>
      <c r="F21" s="133"/>
      <c r="G21" s="98"/>
      <c r="H21" s="29"/>
      <c r="I21" s="72"/>
    </row>
    <row r="22" spans="1:16" ht="42" customHeight="1">
      <c r="A22" s="42"/>
      <c r="B22" s="68"/>
      <c r="C22" s="130" t="s">
        <v>149</v>
      </c>
      <c r="D22" s="130"/>
      <c r="E22" s="130"/>
      <c r="F22" s="40" t="s">
        <v>151</v>
      </c>
      <c r="G22" s="99" t="e">
        <f>G23*G24*(1+G25)</f>
        <v>#DIV/0!</v>
      </c>
      <c r="H22" s="100" t="s">
        <v>97</v>
      </c>
      <c r="I22" s="90" t="s">
        <v>153</v>
      </c>
    </row>
    <row r="23" spans="1:16" ht="42" customHeight="1">
      <c r="A23" s="42"/>
      <c r="B23" s="68"/>
      <c r="C23" s="130" t="s">
        <v>156</v>
      </c>
      <c r="D23" s="130"/>
      <c r="E23" s="130"/>
      <c r="F23" s="40" t="s">
        <v>151</v>
      </c>
      <c r="G23" s="99" t="e">
        <f>'MPS(input)'!E20</f>
        <v>#DIV/0!</v>
      </c>
      <c r="H23" s="100" t="s">
        <v>157</v>
      </c>
      <c r="I23" s="90" t="s">
        <v>99</v>
      </c>
    </row>
    <row r="24" spans="1:16" ht="40.950000000000003" customHeight="1">
      <c r="A24" s="42"/>
      <c r="B24" s="68"/>
      <c r="C24" s="130" t="s">
        <v>82</v>
      </c>
      <c r="D24" s="130"/>
      <c r="E24" s="130"/>
      <c r="F24" s="40" t="s">
        <v>151</v>
      </c>
      <c r="G24" s="117" t="e">
        <f>'MPS(input)'!E22</f>
        <v>#DIV/0!</v>
      </c>
      <c r="H24" s="35" t="s">
        <v>58</v>
      </c>
      <c r="I24" s="72" t="s">
        <v>100</v>
      </c>
    </row>
    <row r="25" spans="1:16" ht="41.4" customHeight="1">
      <c r="A25" s="42"/>
      <c r="B25" s="68"/>
      <c r="C25" s="130" t="s">
        <v>101</v>
      </c>
      <c r="D25" s="130"/>
      <c r="E25" s="130"/>
      <c r="F25" s="40" t="s">
        <v>151</v>
      </c>
      <c r="G25" s="31" t="e">
        <f>'MPS(input)'!E21</f>
        <v>#DIV/0!</v>
      </c>
      <c r="H25" s="69" t="s">
        <v>465</v>
      </c>
      <c r="I25" s="104" t="s">
        <v>103</v>
      </c>
    </row>
    <row r="26" spans="1:16" ht="40.950000000000003" customHeight="1">
      <c r="A26" s="42"/>
      <c r="B26" s="68"/>
      <c r="C26" s="130" t="s">
        <v>158</v>
      </c>
      <c r="D26" s="130"/>
      <c r="E26" s="130"/>
      <c r="F26" s="40" t="s">
        <v>151</v>
      </c>
      <c r="G26" s="71">
        <v>0</v>
      </c>
      <c r="H26" s="83"/>
      <c r="I26" s="90" t="s">
        <v>84</v>
      </c>
    </row>
    <row r="27" spans="1:16" ht="51.6" customHeight="1">
      <c r="C27" s="8"/>
      <c r="D27" s="8"/>
      <c r="E27" s="8"/>
      <c r="F27" s="2"/>
      <c r="G27" s="80"/>
      <c r="H27" s="81"/>
    </row>
    <row r="28" spans="1:16" ht="18.75" customHeight="1">
      <c r="A28" s="43"/>
      <c r="B28" s="131" t="s">
        <v>160</v>
      </c>
      <c r="C28" s="132"/>
      <c r="D28" s="132"/>
      <c r="E28" s="132"/>
      <c r="F28" s="133"/>
      <c r="G28" s="98" t="s">
        <v>159</v>
      </c>
      <c r="H28" s="29"/>
      <c r="I28" s="72"/>
    </row>
    <row r="29" spans="1:16" ht="18.75" customHeight="1">
      <c r="A29" s="43"/>
      <c r="B29" s="131" t="s">
        <v>161</v>
      </c>
      <c r="C29" s="132"/>
      <c r="D29" s="132"/>
      <c r="E29" s="132"/>
      <c r="F29" s="133"/>
      <c r="G29" s="98"/>
      <c r="H29" s="29"/>
      <c r="I29" s="72"/>
    </row>
    <row r="30" spans="1:16" ht="42" customHeight="1">
      <c r="A30" s="42"/>
      <c r="B30" s="68"/>
      <c r="C30" s="130" t="s">
        <v>162</v>
      </c>
      <c r="D30" s="130"/>
      <c r="E30" s="130"/>
      <c r="F30" s="40" t="s">
        <v>139</v>
      </c>
      <c r="G30" s="99" t="e">
        <f>G31*G32*G33*G34*G35*G36*G37</f>
        <v>#DIV/0!</v>
      </c>
      <c r="H30" s="100" t="s">
        <v>97</v>
      </c>
      <c r="I30" s="90" t="s">
        <v>163</v>
      </c>
    </row>
    <row r="31" spans="1:16" ht="67.8" customHeight="1">
      <c r="A31" s="42"/>
      <c r="B31" s="68"/>
      <c r="C31" s="130" t="s">
        <v>165</v>
      </c>
      <c r="D31" s="130"/>
      <c r="E31" s="130"/>
      <c r="F31" s="40" t="s">
        <v>151</v>
      </c>
      <c r="G31" s="99" t="e">
        <f>'MPS(input)'!E10</f>
        <v>#DIV/0!</v>
      </c>
      <c r="H31" s="100" t="s">
        <v>96</v>
      </c>
      <c r="I31" s="90" t="s">
        <v>164</v>
      </c>
      <c r="J31" s="135" t="s">
        <v>166</v>
      </c>
      <c r="K31" s="136"/>
      <c r="L31" s="136"/>
      <c r="M31" s="136"/>
      <c r="N31" s="136"/>
      <c r="O31" s="136"/>
      <c r="P31" s="136"/>
    </row>
    <row r="32" spans="1:16" ht="42" customHeight="1">
      <c r="A32" s="42"/>
      <c r="B32" s="68"/>
      <c r="C32" s="130" t="s">
        <v>168</v>
      </c>
      <c r="D32" s="130"/>
      <c r="E32" s="130"/>
      <c r="F32" s="40" t="s">
        <v>152</v>
      </c>
      <c r="G32" s="99" t="e">
        <f>'MPS(input)'!E12</f>
        <v>#DIV/0!</v>
      </c>
      <c r="H32" s="100" t="s">
        <v>169</v>
      </c>
      <c r="I32" s="90" t="s">
        <v>167</v>
      </c>
      <c r="J32" s="1" t="s">
        <v>170</v>
      </c>
    </row>
    <row r="33" spans="1:16" ht="42" customHeight="1">
      <c r="A33" s="42"/>
      <c r="B33" s="68"/>
      <c r="C33" s="130" t="s">
        <v>172</v>
      </c>
      <c r="D33" s="130"/>
      <c r="E33" s="130"/>
      <c r="F33" s="40" t="s">
        <v>139</v>
      </c>
      <c r="G33" s="99">
        <v>0</v>
      </c>
      <c r="H33" s="100" t="s">
        <v>465</v>
      </c>
      <c r="I33" s="90" t="s">
        <v>171</v>
      </c>
    </row>
    <row r="34" spans="1:16" ht="42" customHeight="1">
      <c r="A34" s="42"/>
      <c r="B34" s="68"/>
      <c r="C34" s="130" t="s">
        <v>173</v>
      </c>
      <c r="D34" s="130"/>
      <c r="E34" s="130"/>
      <c r="F34" s="40" t="s">
        <v>139</v>
      </c>
      <c r="G34" s="99">
        <v>0</v>
      </c>
      <c r="H34" s="100" t="s">
        <v>97</v>
      </c>
      <c r="I34" s="90" t="s">
        <v>174</v>
      </c>
    </row>
    <row r="35" spans="1:16" ht="42" customHeight="1">
      <c r="A35" s="42"/>
      <c r="B35" s="68"/>
      <c r="C35" s="130" t="s">
        <v>175</v>
      </c>
      <c r="D35" s="130"/>
      <c r="E35" s="130"/>
      <c r="F35" s="40" t="s">
        <v>139</v>
      </c>
      <c r="G35" s="99">
        <v>0</v>
      </c>
      <c r="H35" s="100" t="s">
        <v>176</v>
      </c>
      <c r="I35" s="90" t="s">
        <v>177</v>
      </c>
    </row>
    <row r="36" spans="1:16" ht="42" customHeight="1">
      <c r="A36" s="42"/>
      <c r="B36" s="68"/>
      <c r="C36" s="130" t="s">
        <v>178</v>
      </c>
      <c r="D36" s="130"/>
      <c r="E36" s="130"/>
      <c r="F36" s="40" t="s">
        <v>139</v>
      </c>
      <c r="G36" s="99">
        <v>0</v>
      </c>
      <c r="H36" s="100"/>
      <c r="I36" s="90" t="s">
        <v>193</v>
      </c>
    </row>
    <row r="37" spans="1:16" ht="42" customHeight="1">
      <c r="A37" s="42"/>
      <c r="B37" s="68"/>
      <c r="C37" s="130" t="s">
        <v>179</v>
      </c>
      <c r="D37" s="130"/>
      <c r="E37" s="130"/>
      <c r="F37" s="40" t="s">
        <v>139</v>
      </c>
      <c r="G37" s="99" t="e">
        <f>'MPS(input)'!E9</f>
        <v>#DIV/0!</v>
      </c>
      <c r="H37" s="100" t="s">
        <v>180</v>
      </c>
      <c r="I37" s="90" t="s">
        <v>105</v>
      </c>
    </row>
    <row r="38" spans="1:16" ht="42" customHeight="1">
      <c r="A38" s="42"/>
      <c r="B38" s="68"/>
      <c r="C38" s="130" t="s">
        <v>181</v>
      </c>
      <c r="D38" s="130"/>
      <c r="E38" s="130"/>
      <c r="F38" s="40" t="s">
        <v>139</v>
      </c>
      <c r="G38" s="99">
        <v>0</v>
      </c>
      <c r="H38" s="100"/>
      <c r="I38" s="90" t="s">
        <v>182</v>
      </c>
    </row>
    <row r="39" spans="1:16" ht="51.6" customHeight="1">
      <c r="C39" s="8"/>
      <c r="D39" s="8"/>
      <c r="E39" s="8"/>
      <c r="F39" s="2"/>
      <c r="G39" s="80"/>
      <c r="H39" s="81"/>
    </row>
    <row r="40" spans="1:16" ht="18.75" customHeight="1">
      <c r="A40" s="43"/>
      <c r="B40" s="131" t="s">
        <v>183</v>
      </c>
      <c r="C40" s="132"/>
      <c r="D40" s="132"/>
      <c r="E40" s="132"/>
      <c r="F40" s="133"/>
      <c r="G40" s="98"/>
      <c r="H40" s="29"/>
      <c r="I40" s="72"/>
    </row>
    <row r="41" spans="1:16" ht="18.75" customHeight="1">
      <c r="A41" s="43"/>
      <c r="B41" s="131" t="s">
        <v>184</v>
      </c>
      <c r="C41" s="132"/>
      <c r="D41" s="132"/>
      <c r="E41" s="132"/>
      <c r="F41" s="133"/>
      <c r="G41" s="98"/>
      <c r="H41" s="29"/>
      <c r="I41" s="72"/>
    </row>
    <row r="42" spans="1:16" ht="42" customHeight="1">
      <c r="A42" s="42"/>
      <c r="B42" s="68"/>
      <c r="C42" s="130" t="s">
        <v>185</v>
      </c>
      <c r="D42" s="130"/>
      <c r="E42" s="130"/>
      <c r="F42" s="40" t="s">
        <v>137</v>
      </c>
      <c r="G42" s="99" t="e">
        <f>G43*G45*G46*G47*G48*G49*(16/12)*G50</f>
        <v>#DIV/0!</v>
      </c>
      <c r="H42" s="100" t="s">
        <v>97</v>
      </c>
      <c r="I42" s="90" t="s">
        <v>186</v>
      </c>
    </row>
    <row r="43" spans="1:16" ht="42" customHeight="1">
      <c r="A43" s="42"/>
      <c r="B43" s="68"/>
      <c r="C43" s="130" t="s">
        <v>188</v>
      </c>
      <c r="D43" s="130"/>
      <c r="E43" s="130"/>
      <c r="F43" s="40" t="s">
        <v>151</v>
      </c>
      <c r="G43" s="99">
        <v>0</v>
      </c>
      <c r="H43" s="100" t="s">
        <v>211</v>
      </c>
      <c r="I43" s="90" t="s">
        <v>187</v>
      </c>
      <c r="J43" s="135" t="s">
        <v>189</v>
      </c>
      <c r="K43" s="136"/>
      <c r="L43" s="136"/>
      <c r="M43" s="136"/>
      <c r="N43" s="136"/>
      <c r="O43" s="136"/>
      <c r="P43" s="136"/>
    </row>
    <row r="44" spans="1:16" ht="42" customHeight="1">
      <c r="A44" s="42"/>
      <c r="B44" s="68"/>
      <c r="C44" s="130" t="s">
        <v>190</v>
      </c>
      <c r="D44" s="130"/>
      <c r="E44" s="130"/>
      <c r="F44" s="40" t="s">
        <v>152</v>
      </c>
      <c r="G44" s="99">
        <v>0</v>
      </c>
      <c r="H44" s="100"/>
      <c r="I44" s="90" t="s">
        <v>84</v>
      </c>
    </row>
    <row r="45" spans="1:16" ht="42" customHeight="1">
      <c r="A45" s="42"/>
      <c r="B45" s="68"/>
      <c r="C45" s="130" t="s">
        <v>173</v>
      </c>
      <c r="D45" s="130"/>
      <c r="E45" s="130"/>
      <c r="F45" s="40" t="s">
        <v>139</v>
      </c>
      <c r="G45" s="99">
        <v>0</v>
      </c>
      <c r="H45" s="100" t="s">
        <v>97</v>
      </c>
      <c r="I45" s="90" t="s">
        <v>174</v>
      </c>
    </row>
    <row r="46" spans="1:16" ht="42" customHeight="1">
      <c r="A46" s="42"/>
      <c r="B46" s="68"/>
      <c r="C46" s="130" t="s">
        <v>191</v>
      </c>
      <c r="D46" s="130"/>
      <c r="E46" s="130"/>
      <c r="F46" s="40" t="s">
        <v>152</v>
      </c>
      <c r="G46" s="99">
        <v>0</v>
      </c>
      <c r="H46" s="100"/>
      <c r="I46" s="90" t="s">
        <v>192</v>
      </c>
    </row>
    <row r="47" spans="1:16" ht="42" customHeight="1">
      <c r="A47" s="42"/>
      <c r="B47" s="68"/>
      <c r="C47" s="130" t="s">
        <v>178</v>
      </c>
      <c r="D47" s="130"/>
      <c r="E47" s="130"/>
      <c r="F47" s="40" t="s">
        <v>152</v>
      </c>
      <c r="G47" s="99">
        <v>0</v>
      </c>
      <c r="H47" s="100"/>
      <c r="I47" s="90" t="s">
        <v>193</v>
      </c>
    </row>
    <row r="48" spans="1:16" ht="42" customHeight="1">
      <c r="A48" s="42"/>
      <c r="B48" s="68"/>
      <c r="C48" s="130" t="s">
        <v>194</v>
      </c>
      <c r="D48" s="130"/>
      <c r="E48" s="130"/>
      <c r="F48" s="40" t="s">
        <v>152</v>
      </c>
      <c r="G48" s="99">
        <v>0</v>
      </c>
      <c r="H48" s="100"/>
      <c r="I48" s="90" t="s">
        <v>195</v>
      </c>
    </row>
    <row r="49" spans="1:16" ht="42" customHeight="1">
      <c r="A49" s="42"/>
      <c r="B49" s="68"/>
      <c r="C49" s="130" t="s">
        <v>197</v>
      </c>
      <c r="D49" s="130"/>
      <c r="E49" s="130"/>
      <c r="F49" s="40" t="s">
        <v>152</v>
      </c>
      <c r="G49" s="99">
        <v>0</v>
      </c>
      <c r="H49" s="100"/>
      <c r="I49" s="90" t="s">
        <v>196</v>
      </c>
    </row>
    <row r="50" spans="1:16" ht="42" customHeight="1">
      <c r="A50" s="42"/>
      <c r="B50" s="68"/>
      <c r="C50" s="130" t="s">
        <v>179</v>
      </c>
      <c r="D50" s="130"/>
      <c r="E50" s="130"/>
      <c r="F50" s="40" t="s">
        <v>139</v>
      </c>
      <c r="G50" s="99" t="e">
        <f>'MPS(input)'!E9</f>
        <v>#DIV/0!</v>
      </c>
      <c r="H50" s="100" t="s">
        <v>180</v>
      </c>
      <c r="I50" s="90" t="s">
        <v>105</v>
      </c>
    </row>
    <row r="51" spans="1:16" ht="51.6" customHeight="1">
      <c r="C51" s="8"/>
      <c r="D51" s="8"/>
      <c r="E51" s="8"/>
      <c r="F51" s="2"/>
      <c r="G51" s="80"/>
      <c r="H51" s="81"/>
    </row>
    <row r="52" spans="1:16" ht="18.75" customHeight="1">
      <c r="A52" s="43"/>
      <c r="B52" s="131" t="s">
        <v>198</v>
      </c>
      <c r="C52" s="132"/>
      <c r="D52" s="132"/>
      <c r="E52" s="132"/>
      <c r="F52" s="133"/>
      <c r="G52" s="98"/>
      <c r="H52" s="29"/>
      <c r="I52" s="72"/>
    </row>
    <row r="53" spans="1:16" ht="42" customHeight="1">
      <c r="A53" s="42"/>
      <c r="B53" s="68"/>
      <c r="C53" s="130" t="s">
        <v>185</v>
      </c>
      <c r="D53" s="130"/>
      <c r="E53" s="130"/>
      <c r="F53" s="40" t="s">
        <v>137</v>
      </c>
      <c r="G53" s="99" t="e">
        <f>G54*G55*G56</f>
        <v>#DIV/0!</v>
      </c>
      <c r="H53" s="100" t="s">
        <v>97</v>
      </c>
      <c r="I53" s="90" t="s">
        <v>186</v>
      </c>
    </row>
    <row r="54" spans="1:16" ht="42" customHeight="1">
      <c r="A54" s="42"/>
      <c r="B54" s="68"/>
      <c r="C54" s="130" t="s">
        <v>199</v>
      </c>
      <c r="D54" s="130"/>
      <c r="E54" s="130"/>
      <c r="F54" s="40" t="s">
        <v>137</v>
      </c>
      <c r="G54" s="99" t="e">
        <f>G58</f>
        <v>#DIV/0!</v>
      </c>
      <c r="H54" s="100"/>
      <c r="I54" s="90" t="s">
        <v>187</v>
      </c>
      <c r="J54" s="135" t="s">
        <v>189</v>
      </c>
      <c r="K54" s="136"/>
      <c r="L54" s="136"/>
      <c r="M54" s="136"/>
      <c r="N54" s="136"/>
      <c r="O54" s="136"/>
      <c r="P54" s="136"/>
    </row>
    <row r="55" spans="1:16" ht="42" customHeight="1">
      <c r="A55" s="42"/>
      <c r="B55" s="68"/>
      <c r="C55" s="130" t="s">
        <v>200</v>
      </c>
      <c r="D55" s="130"/>
      <c r="E55" s="130"/>
      <c r="F55" s="40" t="s">
        <v>151</v>
      </c>
      <c r="G55" s="99">
        <v>0</v>
      </c>
      <c r="H55" s="100" t="s">
        <v>97</v>
      </c>
      <c r="I55" s="90" t="s">
        <v>201</v>
      </c>
      <c r="J55" s="135"/>
      <c r="K55" s="136"/>
      <c r="L55" s="136"/>
      <c r="M55" s="136"/>
      <c r="N55" s="136"/>
      <c r="O55" s="136"/>
      <c r="P55" s="136"/>
    </row>
    <row r="56" spans="1:16" ht="42" customHeight="1">
      <c r="A56" s="42"/>
      <c r="B56" s="68"/>
      <c r="C56" s="130" t="s">
        <v>179</v>
      </c>
      <c r="D56" s="130"/>
      <c r="E56" s="130"/>
      <c r="F56" s="40" t="s">
        <v>139</v>
      </c>
      <c r="G56" s="99" t="e">
        <f>'MPS(input)'!E9</f>
        <v>#DIV/0!</v>
      </c>
      <c r="H56" s="100" t="s">
        <v>180</v>
      </c>
      <c r="I56" s="90" t="s">
        <v>105</v>
      </c>
    </row>
    <row r="57" spans="1:16" ht="51.6" customHeight="1">
      <c r="C57" s="8"/>
      <c r="D57" s="8"/>
      <c r="E57" s="8"/>
      <c r="F57" s="2"/>
      <c r="G57" s="80"/>
      <c r="H57" s="81"/>
    </row>
    <row r="58" spans="1:16" ht="42" customHeight="1">
      <c r="A58" s="42"/>
      <c r="B58" s="68"/>
      <c r="C58" s="130" t="s">
        <v>199</v>
      </c>
      <c r="D58" s="130"/>
      <c r="E58" s="130"/>
      <c r="F58" s="40" t="s">
        <v>137</v>
      </c>
      <c r="G58" s="99" t="e">
        <f>G59*G60/G61</f>
        <v>#DIV/0!</v>
      </c>
      <c r="H58" s="100"/>
      <c r="I58" s="90" t="s">
        <v>187</v>
      </c>
      <c r="J58" s="135" t="s">
        <v>189</v>
      </c>
      <c r="K58" s="136"/>
      <c r="L58" s="136"/>
      <c r="M58" s="136"/>
      <c r="N58" s="136"/>
      <c r="O58" s="136"/>
      <c r="P58" s="136"/>
    </row>
    <row r="59" spans="1:16" ht="42" customHeight="1">
      <c r="A59" s="42"/>
      <c r="B59" s="68"/>
      <c r="C59" s="130" t="s">
        <v>203</v>
      </c>
      <c r="D59" s="130"/>
      <c r="E59" s="130"/>
      <c r="F59" s="40" t="s">
        <v>151</v>
      </c>
      <c r="G59" s="99">
        <v>0</v>
      </c>
      <c r="H59" s="100"/>
      <c r="I59" s="90" t="s">
        <v>202</v>
      </c>
      <c r="J59" s="135"/>
      <c r="K59" s="136"/>
      <c r="L59" s="136"/>
      <c r="M59" s="136"/>
      <c r="N59" s="136"/>
      <c r="O59" s="136"/>
      <c r="P59" s="136"/>
    </row>
    <row r="60" spans="1:16" ht="42" customHeight="1">
      <c r="A60" s="42"/>
      <c r="B60" s="68"/>
      <c r="C60" s="130" t="s">
        <v>204</v>
      </c>
      <c r="D60" s="130"/>
      <c r="E60" s="130"/>
      <c r="F60" s="40" t="s">
        <v>139</v>
      </c>
      <c r="G60" s="99">
        <v>0</v>
      </c>
      <c r="H60" s="100"/>
      <c r="I60" s="90" t="s">
        <v>205</v>
      </c>
    </row>
    <row r="61" spans="1:16" ht="69" customHeight="1">
      <c r="A61" s="42"/>
      <c r="B61" s="68"/>
      <c r="C61" s="130" t="s">
        <v>206</v>
      </c>
      <c r="D61" s="130"/>
      <c r="E61" s="130"/>
      <c r="F61" s="40" t="s">
        <v>139</v>
      </c>
      <c r="G61" s="99">
        <v>0</v>
      </c>
      <c r="H61" s="100"/>
      <c r="I61" s="90" t="s">
        <v>207</v>
      </c>
    </row>
    <row r="62" spans="1:16" ht="51.6" customHeight="1">
      <c r="C62" s="8"/>
      <c r="D62" s="8"/>
      <c r="E62" s="8"/>
      <c r="F62" s="2"/>
      <c r="G62" s="80"/>
      <c r="H62" s="81"/>
    </row>
    <row r="63" spans="1:16" ht="36" customHeight="1">
      <c r="A63" s="43"/>
      <c r="B63" s="137" t="s">
        <v>208</v>
      </c>
      <c r="C63" s="138"/>
      <c r="D63" s="138"/>
      <c r="E63" s="138"/>
      <c r="F63" s="138"/>
      <c r="G63" s="138"/>
      <c r="H63" s="139"/>
      <c r="I63" s="72"/>
    </row>
    <row r="64" spans="1:16" ht="42" customHeight="1">
      <c r="A64" s="42"/>
      <c r="B64" s="68"/>
      <c r="C64" s="130" t="s">
        <v>209</v>
      </c>
      <c r="D64" s="130"/>
      <c r="E64" s="130"/>
      <c r="F64" s="40" t="s">
        <v>137</v>
      </c>
      <c r="G64" s="99" t="e">
        <f>G65*G69*G70*G66*G67*G68</f>
        <v>#DIV/0!</v>
      </c>
      <c r="H64" s="100" t="s">
        <v>97</v>
      </c>
      <c r="I64" s="90" t="s">
        <v>210</v>
      </c>
    </row>
    <row r="65" spans="1:16" ht="42" customHeight="1">
      <c r="A65" s="42"/>
      <c r="B65" s="68"/>
      <c r="C65" s="130" t="s">
        <v>212</v>
      </c>
      <c r="D65" s="130"/>
      <c r="E65" s="130"/>
      <c r="F65" s="40" t="s">
        <v>151</v>
      </c>
      <c r="G65" s="99" t="e">
        <f>'MPS(input)'!E10</f>
        <v>#DIV/0!</v>
      </c>
      <c r="H65" s="100" t="s">
        <v>211</v>
      </c>
      <c r="I65" s="90" t="s">
        <v>164</v>
      </c>
      <c r="J65" s="135"/>
      <c r="K65" s="136"/>
      <c r="L65" s="136"/>
      <c r="M65" s="136"/>
      <c r="N65" s="136"/>
      <c r="O65" s="136"/>
      <c r="P65" s="136"/>
    </row>
    <row r="66" spans="1:16" ht="42" customHeight="1">
      <c r="A66" s="42"/>
      <c r="B66" s="68"/>
      <c r="C66" s="130" t="s">
        <v>178</v>
      </c>
      <c r="D66" s="130"/>
      <c r="E66" s="130"/>
      <c r="F66" s="40" t="s">
        <v>152</v>
      </c>
      <c r="G66" s="99">
        <v>0</v>
      </c>
      <c r="H66" s="100"/>
      <c r="I66" s="90" t="s">
        <v>193</v>
      </c>
    </row>
    <row r="67" spans="1:16" ht="42" customHeight="1">
      <c r="A67" s="42"/>
      <c r="B67" s="68"/>
      <c r="C67" s="130" t="s">
        <v>213</v>
      </c>
      <c r="D67" s="130"/>
      <c r="E67" s="130"/>
      <c r="F67" s="40" t="s">
        <v>139</v>
      </c>
      <c r="G67" s="99" t="e">
        <f>'MPS(input)'!E14</f>
        <v>#DIV/0!</v>
      </c>
      <c r="H67" s="100" t="s">
        <v>169</v>
      </c>
      <c r="I67" s="90" t="s">
        <v>215</v>
      </c>
      <c r="J67" s="1" t="s">
        <v>214</v>
      </c>
    </row>
    <row r="68" spans="1:16" ht="42" customHeight="1">
      <c r="A68" s="42"/>
      <c r="B68" s="68"/>
      <c r="C68" s="130" t="s">
        <v>217</v>
      </c>
      <c r="D68" s="130"/>
      <c r="E68" s="130"/>
      <c r="F68" s="40" t="s">
        <v>139</v>
      </c>
      <c r="G68" s="99">
        <v>0</v>
      </c>
      <c r="H68" s="100" t="s">
        <v>97</v>
      </c>
      <c r="I68" s="90" t="s">
        <v>216</v>
      </c>
    </row>
    <row r="69" spans="1:16" ht="42" customHeight="1">
      <c r="A69" s="42"/>
      <c r="B69" s="68"/>
      <c r="C69" s="130" t="s">
        <v>179</v>
      </c>
      <c r="D69" s="130"/>
      <c r="E69" s="130"/>
      <c r="F69" s="40" t="s">
        <v>139</v>
      </c>
      <c r="G69" s="99" t="e">
        <f>'MPS(input)'!E9</f>
        <v>#DIV/0!</v>
      </c>
      <c r="H69" s="100" t="s">
        <v>180</v>
      </c>
      <c r="I69" s="90" t="s">
        <v>105</v>
      </c>
    </row>
    <row r="70" spans="1:16" ht="42" customHeight="1">
      <c r="A70" s="42"/>
      <c r="B70" s="68"/>
      <c r="C70" s="130" t="s">
        <v>175</v>
      </c>
      <c r="D70" s="130"/>
      <c r="E70" s="130"/>
      <c r="F70" s="40" t="s">
        <v>139</v>
      </c>
      <c r="G70" s="99">
        <v>0</v>
      </c>
      <c r="H70" s="100" t="s">
        <v>176</v>
      </c>
      <c r="I70" s="90" t="s">
        <v>177</v>
      </c>
    </row>
    <row r="71" spans="1:16" ht="51.6" customHeight="1">
      <c r="C71" s="8"/>
      <c r="D71" s="8"/>
      <c r="E71" s="8"/>
      <c r="F71" s="2"/>
      <c r="G71" s="80"/>
      <c r="H71" s="81"/>
    </row>
    <row r="72" spans="1:16" ht="18.75" customHeight="1">
      <c r="A72" s="43"/>
      <c r="B72" s="131" t="s">
        <v>218</v>
      </c>
      <c r="C72" s="132"/>
      <c r="D72" s="132"/>
      <c r="E72" s="132"/>
      <c r="F72" s="133"/>
      <c r="G72" s="98"/>
      <c r="H72" s="29"/>
      <c r="I72" s="72"/>
    </row>
    <row r="73" spans="1:16" ht="42" customHeight="1">
      <c r="A73" s="42"/>
      <c r="B73" s="68"/>
      <c r="C73" s="130" t="s">
        <v>219</v>
      </c>
      <c r="D73" s="130"/>
      <c r="E73" s="130"/>
      <c r="F73" s="40" t="s">
        <v>137</v>
      </c>
      <c r="G73" s="99" t="e">
        <f>G74*G75*G77*G76*G78*G79*(16/12)*G80</f>
        <v>#DIV/0!</v>
      </c>
      <c r="H73" s="100" t="s">
        <v>97</v>
      </c>
      <c r="I73" s="90" t="s">
        <v>220</v>
      </c>
    </row>
    <row r="74" spans="1:16" ht="42" customHeight="1">
      <c r="A74" s="42"/>
      <c r="B74" s="68"/>
      <c r="C74" s="130" t="s">
        <v>221</v>
      </c>
      <c r="D74" s="130"/>
      <c r="E74" s="130"/>
      <c r="F74" s="40" t="s">
        <v>151</v>
      </c>
      <c r="G74" s="99">
        <v>0</v>
      </c>
      <c r="H74" s="100" t="s">
        <v>211</v>
      </c>
      <c r="I74" s="90" t="s">
        <v>223</v>
      </c>
      <c r="J74" s="135" t="s">
        <v>222</v>
      </c>
      <c r="K74" s="136"/>
      <c r="L74" s="136"/>
      <c r="M74" s="136"/>
      <c r="N74" s="136"/>
      <c r="O74" s="136"/>
      <c r="P74" s="136"/>
    </row>
    <row r="75" spans="1:16" ht="42" customHeight="1">
      <c r="A75" s="42"/>
      <c r="B75" s="68"/>
      <c r="C75" s="130" t="s">
        <v>224</v>
      </c>
      <c r="D75" s="130"/>
      <c r="E75" s="130"/>
      <c r="F75" s="40" t="s">
        <v>152</v>
      </c>
      <c r="G75" s="99">
        <v>0</v>
      </c>
      <c r="H75" s="100"/>
      <c r="I75" s="90" t="s">
        <v>225</v>
      </c>
    </row>
    <row r="76" spans="1:16" ht="42" customHeight="1">
      <c r="A76" s="42"/>
      <c r="B76" s="68"/>
      <c r="C76" s="130" t="s">
        <v>178</v>
      </c>
      <c r="D76" s="130"/>
      <c r="E76" s="130"/>
      <c r="F76" s="40" t="s">
        <v>139</v>
      </c>
      <c r="G76" s="99">
        <v>0</v>
      </c>
      <c r="H76" s="100" t="s">
        <v>97</v>
      </c>
      <c r="I76" s="90" t="s">
        <v>193</v>
      </c>
    </row>
    <row r="77" spans="1:16" ht="42" customHeight="1">
      <c r="A77" s="42"/>
      <c r="B77" s="68"/>
      <c r="C77" s="130" t="s">
        <v>191</v>
      </c>
      <c r="D77" s="130"/>
      <c r="E77" s="130"/>
      <c r="F77" s="40" t="s">
        <v>152</v>
      </c>
      <c r="G77" s="99">
        <v>0</v>
      </c>
      <c r="H77" s="100"/>
      <c r="I77" s="90" t="s">
        <v>192</v>
      </c>
    </row>
    <row r="78" spans="1:16" ht="42" customHeight="1">
      <c r="A78" s="42"/>
      <c r="B78" s="68"/>
      <c r="C78" s="130" t="s">
        <v>194</v>
      </c>
      <c r="D78" s="130"/>
      <c r="E78" s="130"/>
      <c r="F78" s="40" t="s">
        <v>152</v>
      </c>
      <c r="G78" s="99">
        <v>0</v>
      </c>
      <c r="H78" s="100"/>
      <c r="I78" s="90" t="s">
        <v>195</v>
      </c>
    </row>
    <row r="79" spans="1:16" ht="42" customHeight="1">
      <c r="A79" s="42"/>
      <c r="B79" s="68"/>
      <c r="C79" s="130" t="s">
        <v>197</v>
      </c>
      <c r="D79" s="130"/>
      <c r="E79" s="130"/>
      <c r="F79" s="40" t="s">
        <v>152</v>
      </c>
      <c r="G79" s="99">
        <v>0</v>
      </c>
      <c r="H79" s="100"/>
      <c r="I79" s="90" t="s">
        <v>196</v>
      </c>
    </row>
    <row r="80" spans="1:16" ht="42" customHeight="1">
      <c r="A80" s="42"/>
      <c r="B80" s="68"/>
      <c r="C80" s="130" t="s">
        <v>179</v>
      </c>
      <c r="D80" s="130"/>
      <c r="E80" s="130"/>
      <c r="F80" s="40" t="s">
        <v>139</v>
      </c>
      <c r="G80" s="99" t="e">
        <f>'MPS(input)'!E9</f>
        <v>#DIV/0!</v>
      </c>
      <c r="H80" s="100" t="s">
        <v>180</v>
      </c>
      <c r="I80" s="90" t="s">
        <v>105</v>
      </c>
    </row>
    <row r="81" spans="1:9" ht="51.6" customHeight="1">
      <c r="C81" s="8"/>
      <c r="D81" s="8"/>
      <c r="E81" s="8"/>
      <c r="F81" s="2"/>
      <c r="G81" s="80"/>
      <c r="H81" s="81"/>
    </row>
    <row r="82" spans="1:9" ht="18.75" customHeight="1">
      <c r="A82" s="41" t="s">
        <v>133</v>
      </c>
      <c r="B82" s="37"/>
      <c r="C82" s="43"/>
      <c r="D82" s="43"/>
      <c r="E82" s="36"/>
      <c r="F82" s="38"/>
      <c r="G82" s="41"/>
      <c r="H82" s="36"/>
      <c r="I82" s="38"/>
    </row>
    <row r="83" spans="1:9" ht="18.75" customHeight="1">
      <c r="A83" s="43"/>
      <c r="B83" s="134" t="s">
        <v>477</v>
      </c>
      <c r="C83" s="134"/>
      <c r="D83" s="134"/>
      <c r="E83" s="134"/>
      <c r="F83" s="28" t="s">
        <v>50</v>
      </c>
      <c r="G83" s="96" t="e">
        <f>G84</f>
        <v>#DIV/0!</v>
      </c>
      <c r="H83" s="29" t="s">
        <v>57</v>
      </c>
      <c r="I83" s="78" t="s">
        <v>87</v>
      </c>
    </row>
    <row r="84" spans="1:9" ht="42" customHeight="1">
      <c r="A84" s="42"/>
      <c r="B84" s="68"/>
      <c r="C84" s="130" t="s">
        <v>476</v>
      </c>
      <c r="D84" s="130"/>
      <c r="E84" s="130"/>
      <c r="F84" s="40" t="s">
        <v>131</v>
      </c>
      <c r="G84" s="97" t="e">
        <f>G85+G86+G87+G88+G89+G90+G91+G92</f>
        <v>#DIV/0!</v>
      </c>
      <c r="H84" s="83" t="s">
        <v>97</v>
      </c>
      <c r="I84" s="78" t="s">
        <v>87</v>
      </c>
    </row>
    <row r="85" spans="1:9" ht="42" customHeight="1">
      <c r="A85" s="42"/>
      <c r="B85" s="68"/>
      <c r="C85" s="130" t="s">
        <v>227</v>
      </c>
      <c r="D85" s="130"/>
      <c r="E85" s="130"/>
      <c r="F85" s="40" t="s">
        <v>131</v>
      </c>
      <c r="G85" s="99" t="e">
        <f>G95</f>
        <v>#DIV/0!</v>
      </c>
      <c r="H85" s="100" t="s">
        <v>97</v>
      </c>
      <c r="I85" s="2" t="s">
        <v>226</v>
      </c>
    </row>
    <row r="86" spans="1:9" ht="40.950000000000003" customHeight="1">
      <c r="A86" s="42"/>
      <c r="B86" s="68"/>
      <c r="C86" s="130" t="s">
        <v>228</v>
      </c>
      <c r="D86" s="130"/>
      <c r="E86" s="130"/>
      <c r="F86" s="40" t="s">
        <v>131</v>
      </c>
      <c r="G86" s="105">
        <f>G109</f>
        <v>0</v>
      </c>
      <c r="H86" s="83" t="s">
        <v>97</v>
      </c>
      <c r="I86" s="90" t="s">
        <v>229</v>
      </c>
    </row>
    <row r="87" spans="1:9" ht="30" customHeight="1">
      <c r="A87" s="42"/>
      <c r="B87" s="68"/>
      <c r="C87" s="130" t="s">
        <v>231</v>
      </c>
      <c r="D87" s="130"/>
      <c r="E87" s="130"/>
      <c r="F87" s="40" t="s">
        <v>131</v>
      </c>
      <c r="G87" s="91" t="e">
        <f>G120</f>
        <v>#DIV/0!</v>
      </c>
      <c r="H87" s="83" t="s">
        <v>97</v>
      </c>
      <c r="I87" s="84" t="s">
        <v>230</v>
      </c>
    </row>
    <row r="88" spans="1:9" ht="42" customHeight="1">
      <c r="A88" s="42"/>
      <c r="B88" s="68"/>
      <c r="C88" s="130" t="s">
        <v>233</v>
      </c>
      <c r="D88" s="130"/>
      <c r="E88" s="130"/>
      <c r="F88" s="40" t="s">
        <v>131</v>
      </c>
      <c r="G88" s="97" t="e">
        <f>G130</f>
        <v>#DIV/0!</v>
      </c>
      <c r="H88" s="83" t="s">
        <v>97</v>
      </c>
      <c r="I88" s="78" t="s">
        <v>232</v>
      </c>
    </row>
    <row r="89" spans="1:9" ht="42" customHeight="1">
      <c r="A89" s="42"/>
      <c r="B89" s="68"/>
      <c r="C89" s="130" t="s">
        <v>235</v>
      </c>
      <c r="D89" s="130"/>
      <c r="E89" s="130"/>
      <c r="F89" s="40" t="s">
        <v>131</v>
      </c>
      <c r="G89" s="99" t="e">
        <f>G139</f>
        <v>#DIV/0!</v>
      </c>
      <c r="H89" s="100" t="s">
        <v>97</v>
      </c>
      <c r="I89" s="2" t="s">
        <v>234</v>
      </c>
    </row>
    <row r="90" spans="1:9" ht="40.950000000000003" customHeight="1">
      <c r="A90" s="42"/>
      <c r="B90" s="68"/>
      <c r="C90" s="130" t="s">
        <v>237</v>
      </c>
      <c r="D90" s="130"/>
      <c r="E90" s="130"/>
      <c r="F90" s="40" t="s">
        <v>131</v>
      </c>
      <c r="G90" s="105" t="e">
        <f>G150</f>
        <v>#DIV/0!</v>
      </c>
      <c r="H90" s="83" t="s">
        <v>97</v>
      </c>
      <c r="I90" s="90" t="s">
        <v>236</v>
      </c>
    </row>
    <row r="91" spans="1:9" ht="38.4" customHeight="1">
      <c r="A91" s="42"/>
      <c r="B91" s="68"/>
      <c r="C91" s="130" t="s">
        <v>239</v>
      </c>
      <c r="D91" s="130"/>
      <c r="E91" s="130"/>
      <c r="F91" s="40" t="s">
        <v>131</v>
      </c>
      <c r="G91" s="91">
        <v>0</v>
      </c>
      <c r="H91" s="83" t="s">
        <v>97</v>
      </c>
      <c r="I91" s="84" t="s">
        <v>238</v>
      </c>
    </row>
    <row r="92" spans="1:9" ht="30" customHeight="1">
      <c r="A92" s="42"/>
      <c r="B92" s="68"/>
      <c r="C92" s="130" t="s">
        <v>241</v>
      </c>
      <c r="D92" s="130"/>
      <c r="E92" s="130"/>
      <c r="F92" s="40" t="s">
        <v>131</v>
      </c>
      <c r="G92" s="91">
        <v>0</v>
      </c>
      <c r="H92" s="83" t="s">
        <v>97</v>
      </c>
      <c r="I92" s="84" t="s">
        <v>240</v>
      </c>
    </row>
    <row r="93" spans="1:9" ht="72" customHeight="1">
      <c r="C93" s="8"/>
      <c r="D93" s="8"/>
      <c r="E93" s="8"/>
      <c r="F93" s="2"/>
      <c r="G93" s="80"/>
      <c r="H93" s="81"/>
    </row>
    <row r="94" spans="1:9" ht="18.75" customHeight="1">
      <c r="A94" s="43"/>
      <c r="B94" s="131" t="s">
        <v>242</v>
      </c>
      <c r="C94" s="132"/>
      <c r="D94" s="132"/>
      <c r="E94" s="132"/>
      <c r="F94" s="133"/>
      <c r="G94" s="98"/>
      <c r="H94" s="29"/>
      <c r="I94" s="72"/>
    </row>
    <row r="95" spans="1:9" ht="42" customHeight="1">
      <c r="A95" s="42"/>
      <c r="B95" s="68"/>
      <c r="C95" s="130" t="s">
        <v>243</v>
      </c>
      <c r="D95" s="130"/>
      <c r="E95" s="130"/>
      <c r="F95" s="40" t="s">
        <v>131</v>
      </c>
      <c r="G95" s="99" t="e">
        <f>G96+G97</f>
        <v>#DIV/0!</v>
      </c>
      <c r="H95" s="100" t="s">
        <v>97</v>
      </c>
      <c r="I95" s="90" t="s">
        <v>226</v>
      </c>
    </row>
    <row r="96" spans="1:9" ht="42" customHeight="1">
      <c r="A96" s="42"/>
      <c r="B96" s="68"/>
      <c r="C96" s="130" t="s">
        <v>245</v>
      </c>
      <c r="D96" s="130"/>
      <c r="E96" s="130"/>
      <c r="F96" s="40" t="s">
        <v>131</v>
      </c>
      <c r="G96" s="99" t="e">
        <f>G100</f>
        <v>#DIV/0!</v>
      </c>
      <c r="H96" s="100" t="s">
        <v>97</v>
      </c>
      <c r="I96" s="2" t="s">
        <v>244</v>
      </c>
    </row>
    <row r="97" spans="1:10" ht="40.950000000000003" customHeight="1">
      <c r="A97" s="42"/>
      <c r="B97" s="68"/>
      <c r="C97" s="130" t="s">
        <v>246</v>
      </c>
      <c r="D97" s="130"/>
      <c r="E97" s="130"/>
      <c r="F97" s="40" t="s">
        <v>131</v>
      </c>
      <c r="G97" s="105">
        <f>Tool_02_01!G12</f>
        <v>0</v>
      </c>
      <c r="H97" s="83" t="s">
        <v>97</v>
      </c>
      <c r="I97" s="90" t="s">
        <v>247</v>
      </c>
    </row>
    <row r="98" spans="1:10" ht="40.950000000000003" customHeight="1">
      <c r="C98" s="8"/>
      <c r="D98" s="8"/>
      <c r="E98" s="8"/>
      <c r="F98" s="2"/>
      <c r="G98" s="80"/>
      <c r="H98" s="81"/>
    </row>
    <row r="99" spans="1:10" ht="18.75" customHeight="1">
      <c r="A99" s="43"/>
      <c r="B99" s="131" t="s">
        <v>248</v>
      </c>
      <c r="C99" s="132"/>
      <c r="D99" s="132"/>
      <c r="E99" s="132"/>
      <c r="F99" s="133"/>
      <c r="G99" s="98"/>
      <c r="H99" s="29"/>
      <c r="I99" s="72"/>
    </row>
    <row r="100" spans="1:10" ht="42" customHeight="1">
      <c r="A100" s="42"/>
      <c r="B100" s="68"/>
      <c r="C100" s="130" t="s">
        <v>249</v>
      </c>
      <c r="D100" s="130"/>
      <c r="E100" s="130"/>
      <c r="F100" s="40" t="s">
        <v>131</v>
      </c>
      <c r="G100" s="99" t="e">
        <f>G101*G102*(1+G103)</f>
        <v>#DIV/0!</v>
      </c>
      <c r="H100" s="100" t="s">
        <v>97</v>
      </c>
      <c r="I100" s="90" t="s">
        <v>244</v>
      </c>
    </row>
    <row r="101" spans="1:10" ht="42" customHeight="1">
      <c r="A101" s="42"/>
      <c r="B101" s="68"/>
      <c r="C101" s="130" t="s">
        <v>156</v>
      </c>
      <c r="D101" s="130"/>
      <c r="E101" s="130"/>
      <c r="F101" s="40" t="s">
        <v>151</v>
      </c>
      <c r="G101" s="99" t="e">
        <f>'MPS(input)'!E20</f>
        <v>#DIV/0!</v>
      </c>
      <c r="H101" s="100" t="s">
        <v>157</v>
      </c>
      <c r="I101" s="90" t="s">
        <v>99</v>
      </c>
    </row>
    <row r="102" spans="1:10" ht="40.950000000000003" customHeight="1">
      <c r="A102" s="42"/>
      <c r="B102" s="68"/>
      <c r="C102" s="130" t="s">
        <v>82</v>
      </c>
      <c r="D102" s="130"/>
      <c r="E102" s="130"/>
      <c r="F102" s="40" t="s">
        <v>151</v>
      </c>
      <c r="G102" s="117" t="e">
        <f>'MPS(input)'!E22</f>
        <v>#DIV/0!</v>
      </c>
      <c r="H102" s="35" t="s">
        <v>58</v>
      </c>
      <c r="I102" s="72" t="s">
        <v>100</v>
      </c>
    </row>
    <row r="103" spans="1:10" ht="41.4" customHeight="1">
      <c r="A103" s="42"/>
      <c r="B103" s="68"/>
      <c r="C103" s="130" t="s">
        <v>101</v>
      </c>
      <c r="D103" s="130"/>
      <c r="E103" s="130"/>
      <c r="F103" s="40" t="s">
        <v>151</v>
      </c>
      <c r="G103" s="31" t="e">
        <f>'MPS(input)'!E21</f>
        <v>#DIV/0!</v>
      </c>
      <c r="H103" s="69" t="s">
        <v>465</v>
      </c>
      <c r="I103" s="104" t="s">
        <v>103</v>
      </c>
    </row>
    <row r="104" spans="1:10" ht="40.950000000000003" customHeight="1">
      <c r="A104" s="42"/>
      <c r="B104" s="68"/>
      <c r="C104" s="130" t="s">
        <v>158</v>
      </c>
      <c r="D104" s="130"/>
      <c r="E104" s="130"/>
      <c r="F104" s="40" t="s">
        <v>151</v>
      </c>
      <c r="G104" s="71">
        <v>0</v>
      </c>
      <c r="H104" s="83"/>
      <c r="I104" s="90" t="s">
        <v>84</v>
      </c>
    </row>
    <row r="105" spans="1:10" ht="40.950000000000003" customHeight="1">
      <c r="C105" s="8"/>
      <c r="D105" s="8"/>
      <c r="E105" s="8"/>
      <c r="F105" s="2"/>
      <c r="G105" s="80"/>
      <c r="H105" s="81"/>
    </row>
    <row r="106" spans="1:10" ht="38.4" customHeight="1">
      <c r="A106" s="43"/>
      <c r="B106" s="137" t="s">
        <v>250</v>
      </c>
      <c r="C106" s="138"/>
      <c r="D106" s="138"/>
      <c r="E106" s="138"/>
      <c r="F106" s="138"/>
      <c r="G106" s="138"/>
      <c r="H106" s="138"/>
      <c r="I106" s="138"/>
      <c r="J106" s="102" t="s">
        <v>98</v>
      </c>
    </row>
    <row r="107" spans="1:10" ht="42" customHeight="1">
      <c r="A107" s="42"/>
      <c r="B107" s="68"/>
      <c r="C107" s="130" t="s">
        <v>246</v>
      </c>
      <c r="D107" s="130"/>
      <c r="E107" s="130"/>
      <c r="F107" s="40" t="s">
        <v>152</v>
      </c>
      <c r="G107" s="99">
        <f>G97</f>
        <v>0</v>
      </c>
      <c r="H107" s="100" t="s">
        <v>97</v>
      </c>
      <c r="I107" s="90" t="s">
        <v>247</v>
      </c>
    </row>
    <row r="108" spans="1:10" ht="36.6" customHeight="1">
      <c r="A108" s="43"/>
      <c r="B108" s="137" t="s">
        <v>251</v>
      </c>
      <c r="C108" s="138"/>
      <c r="D108" s="138"/>
      <c r="E108" s="138"/>
      <c r="F108" s="138"/>
      <c r="G108" s="138"/>
      <c r="H108" s="138"/>
      <c r="I108" s="139"/>
    </row>
    <row r="109" spans="1:10" ht="42" customHeight="1">
      <c r="A109" s="42"/>
      <c r="B109" s="68"/>
      <c r="C109" s="130" t="s">
        <v>252</v>
      </c>
      <c r="D109" s="130"/>
      <c r="E109" s="130"/>
      <c r="F109" s="40" t="s">
        <v>37</v>
      </c>
      <c r="G109" s="71">
        <f>G110*G111*G112*G113*G114*G115*G116</f>
        <v>0</v>
      </c>
      <c r="H109" s="83" t="s">
        <v>97</v>
      </c>
      <c r="I109" s="90" t="s">
        <v>229</v>
      </c>
    </row>
    <row r="110" spans="1:10" ht="42" customHeight="1">
      <c r="A110" s="42"/>
      <c r="B110" s="68"/>
      <c r="C110" s="130" t="s">
        <v>254</v>
      </c>
      <c r="D110" s="130"/>
      <c r="E110" s="130"/>
      <c r="F110" s="40" t="s">
        <v>151</v>
      </c>
      <c r="G110" s="99">
        <v>0</v>
      </c>
      <c r="H110" s="100" t="s">
        <v>96</v>
      </c>
      <c r="I110" s="90" t="s">
        <v>253</v>
      </c>
    </row>
    <row r="111" spans="1:10" ht="42" customHeight="1">
      <c r="A111" s="42"/>
      <c r="B111" s="68"/>
      <c r="C111" s="130" t="s">
        <v>255</v>
      </c>
      <c r="D111" s="130"/>
      <c r="E111" s="130"/>
      <c r="F111" s="40" t="s">
        <v>152</v>
      </c>
      <c r="G111" s="99">
        <v>0</v>
      </c>
      <c r="H111" s="100" t="s">
        <v>169</v>
      </c>
      <c r="I111" s="90" t="s">
        <v>256</v>
      </c>
    </row>
    <row r="112" spans="1:10" ht="40.950000000000003" customHeight="1">
      <c r="A112" s="42"/>
      <c r="B112" s="68"/>
      <c r="C112" s="130" t="s">
        <v>258</v>
      </c>
      <c r="D112" s="130"/>
      <c r="E112" s="130"/>
      <c r="F112" s="40" t="s">
        <v>37</v>
      </c>
      <c r="G112" s="103">
        <v>0</v>
      </c>
      <c r="H112" s="100" t="s">
        <v>465</v>
      </c>
      <c r="I112" s="72" t="s">
        <v>257</v>
      </c>
    </row>
    <row r="113" spans="1:16" ht="41.4" customHeight="1">
      <c r="A113" s="42"/>
      <c r="B113" s="68"/>
      <c r="C113" s="130" t="s">
        <v>260</v>
      </c>
      <c r="D113" s="130"/>
      <c r="E113" s="130"/>
      <c r="F113" s="40" t="s">
        <v>37</v>
      </c>
      <c r="G113" s="31">
        <v>0</v>
      </c>
      <c r="H113" s="69"/>
      <c r="I113" s="104" t="s">
        <v>259</v>
      </c>
    </row>
    <row r="114" spans="1:16" ht="42" customHeight="1">
      <c r="A114" s="42"/>
      <c r="B114" s="68"/>
      <c r="C114" s="130" t="s">
        <v>175</v>
      </c>
      <c r="D114" s="130"/>
      <c r="E114" s="130"/>
      <c r="F114" s="40" t="s">
        <v>139</v>
      </c>
      <c r="G114" s="99">
        <v>0</v>
      </c>
      <c r="H114" s="100" t="s">
        <v>176</v>
      </c>
      <c r="I114" s="90" t="s">
        <v>177</v>
      </c>
    </row>
    <row r="115" spans="1:16" ht="42" customHeight="1">
      <c r="A115" s="42"/>
      <c r="B115" s="68"/>
      <c r="C115" s="130" t="s">
        <v>178</v>
      </c>
      <c r="D115" s="130"/>
      <c r="E115" s="130"/>
      <c r="F115" s="40" t="s">
        <v>139</v>
      </c>
      <c r="G115" s="99">
        <v>0</v>
      </c>
      <c r="H115" s="100" t="s">
        <v>97</v>
      </c>
      <c r="I115" s="90" t="s">
        <v>193</v>
      </c>
    </row>
    <row r="116" spans="1:16" ht="42" customHeight="1">
      <c r="A116" s="42"/>
      <c r="B116" s="68"/>
      <c r="C116" s="130" t="s">
        <v>179</v>
      </c>
      <c r="D116" s="130"/>
      <c r="E116" s="130"/>
      <c r="F116" s="40" t="s">
        <v>139</v>
      </c>
      <c r="G116" s="99">
        <v>0</v>
      </c>
      <c r="H116" s="100" t="s">
        <v>180</v>
      </c>
      <c r="I116" s="90" t="s">
        <v>105</v>
      </c>
    </row>
    <row r="117" spans="1:16" ht="40.950000000000003" customHeight="1">
      <c r="A117" s="42"/>
      <c r="B117" s="68"/>
      <c r="C117" s="130" t="s">
        <v>261</v>
      </c>
      <c r="D117" s="130"/>
      <c r="E117" s="130"/>
      <c r="F117" s="40" t="s">
        <v>151</v>
      </c>
      <c r="G117" s="71">
        <v>0</v>
      </c>
      <c r="H117" s="83"/>
      <c r="I117" s="90" t="s">
        <v>262</v>
      </c>
    </row>
    <row r="118" spans="1:16" ht="61.8" customHeight="1">
      <c r="C118" s="8"/>
      <c r="D118" s="8"/>
      <c r="E118" s="8"/>
      <c r="F118" s="2"/>
      <c r="G118" s="80"/>
      <c r="H118" s="81"/>
    </row>
    <row r="119" spans="1:16" ht="18.75" customHeight="1">
      <c r="A119" s="43"/>
      <c r="B119" s="137" t="s">
        <v>263</v>
      </c>
      <c r="C119" s="138"/>
      <c r="D119" s="138"/>
      <c r="E119" s="138"/>
      <c r="F119" s="138"/>
      <c r="G119" s="138"/>
      <c r="H119" s="138"/>
      <c r="I119" s="139"/>
    </row>
    <row r="120" spans="1:16" ht="42" customHeight="1">
      <c r="A120" s="42"/>
      <c r="B120" s="68"/>
      <c r="C120" s="130" t="s">
        <v>264</v>
      </c>
      <c r="D120" s="130"/>
      <c r="E120" s="130"/>
      <c r="F120" s="40" t="s">
        <v>137</v>
      </c>
      <c r="G120" s="99" t="e">
        <f>G121*G122*G123*G124*G125*G126*(16/12)*G127</f>
        <v>#DIV/0!</v>
      </c>
      <c r="H120" s="100" t="s">
        <v>97</v>
      </c>
      <c r="I120" s="90" t="s">
        <v>265</v>
      </c>
    </row>
    <row r="121" spans="1:16" ht="42" customHeight="1">
      <c r="A121" s="42"/>
      <c r="B121" s="68"/>
      <c r="C121" s="130" t="s">
        <v>267</v>
      </c>
      <c r="D121" s="130"/>
      <c r="E121" s="130"/>
      <c r="F121" s="40" t="s">
        <v>151</v>
      </c>
      <c r="G121" s="99" t="e">
        <f>'MPS(input)'!E25</f>
        <v>#DIV/0!</v>
      </c>
      <c r="H121" s="100" t="s">
        <v>211</v>
      </c>
      <c r="I121" s="90" t="s">
        <v>266</v>
      </c>
      <c r="J121" s="135" t="s">
        <v>222</v>
      </c>
      <c r="K121" s="136"/>
      <c r="L121" s="136"/>
      <c r="M121" s="136"/>
      <c r="N121" s="136"/>
      <c r="O121" s="136"/>
      <c r="P121" s="136"/>
    </row>
    <row r="122" spans="1:16" ht="42" customHeight="1">
      <c r="A122" s="42"/>
      <c r="B122" s="68"/>
      <c r="C122" s="130" t="s">
        <v>269</v>
      </c>
      <c r="D122" s="130"/>
      <c r="E122" s="130"/>
      <c r="F122" s="40" t="s">
        <v>152</v>
      </c>
      <c r="G122" s="99">
        <v>0</v>
      </c>
      <c r="H122" s="100"/>
      <c r="I122" s="90" t="s">
        <v>268</v>
      </c>
    </row>
    <row r="123" spans="1:16" ht="42" customHeight="1">
      <c r="A123" s="42"/>
      <c r="B123" s="68"/>
      <c r="C123" s="130" t="s">
        <v>191</v>
      </c>
      <c r="D123" s="130"/>
      <c r="E123" s="130"/>
      <c r="F123" s="40" t="s">
        <v>152</v>
      </c>
      <c r="G123" s="99">
        <v>0</v>
      </c>
      <c r="H123" s="100"/>
      <c r="I123" s="90" t="s">
        <v>192</v>
      </c>
    </row>
    <row r="124" spans="1:16" ht="42" customHeight="1">
      <c r="A124" s="42"/>
      <c r="B124" s="68"/>
      <c r="C124" s="130" t="s">
        <v>178</v>
      </c>
      <c r="D124" s="130"/>
      <c r="E124" s="130"/>
      <c r="F124" s="40" t="s">
        <v>139</v>
      </c>
      <c r="G124" s="99">
        <v>0</v>
      </c>
      <c r="H124" s="100" t="s">
        <v>97</v>
      </c>
      <c r="I124" s="90" t="s">
        <v>270</v>
      </c>
    </row>
    <row r="125" spans="1:16" ht="42" customHeight="1">
      <c r="A125" s="42"/>
      <c r="B125" s="68"/>
      <c r="C125" s="130" t="s">
        <v>194</v>
      </c>
      <c r="D125" s="130"/>
      <c r="E125" s="130"/>
      <c r="F125" s="40" t="s">
        <v>152</v>
      </c>
      <c r="G125" s="99">
        <v>0</v>
      </c>
      <c r="H125" s="100"/>
      <c r="I125" s="90" t="s">
        <v>195</v>
      </c>
    </row>
    <row r="126" spans="1:16" ht="42" customHeight="1">
      <c r="A126" s="42"/>
      <c r="B126" s="68"/>
      <c r="C126" s="130" t="s">
        <v>197</v>
      </c>
      <c r="D126" s="130"/>
      <c r="E126" s="130"/>
      <c r="F126" s="40" t="s">
        <v>152</v>
      </c>
      <c r="G126" s="99">
        <v>0</v>
      </c>
      <c r="H126" s="100"/>
      <c r="I126" s="90" t="s">
        <v>196</v>
      </c>
    </row>
    <row r="127" spans="1:16" ht="42" customHeight="1">
      <c r="A127" s="42"/>
      <c r="B127" s="68"/>
      <c r="C127" s="130" t="s">
        <v>179</v>
      </c>
      <c r="D127" s="130"/>
      <c r="E127" s="130"/>
      <c r="F127" s="40" t="s">
        <v>139</v>
      </c>
      <c r="G127" s="99" t="e">
        <f>'MPS(input)'!E9</f>
        <v>#DIV/0!</v>
      </c>
      <c r="H127" s="100" t="s">
        <v>180</v>
      </c>
      <c r="I127" s="90" t="s">
        <v>105</v>
      </c>
    </row>
    <row r="128" spans="1:16" ht="51.6" customHeight="1">
      <c r="C128" s="8"/>
      <c r="D128" s="8"/>
      <c r="E128" s="8"/>
      <c r="F128" s="2"/>
      <c r="G128" s="80"/>
      <c r="H128" s="81"/>
    </row>
    <row r="129" spans="1:16" ht="31.2" customHeight="1">
      <c r="A129" s="43"/>
      <c r="B129" s="137" t="s">
        <v>271</v>
      </c>
      <c r="C129" s="138"/>
      <c r="D129" s="138"/>
      <c r="E129" s="138"/>
      <c r="F129" s="138"/>
      <c r="G129" s="138"/>
      <c r="H129" s="138"/>
      <c r="I129" s="139"/>
    </row>
    <row r="130" spans="1:16" ht="42" customHeight="1">
      <c r="A130" s="42"/>
      <c r="B130" s="68"/>
      <c r="C130" s="130" t="s">
        <v>272</v>
      </c>
      <c r="D130" s="130"/>
      <c r="E130" s="130"/>
      <c r="F130" s="40" t="s">
        <v>137</v>
      </c>
      <c r="G130" s="99" t="e">
        <f>G131*G136*G135*G132*G133*G134</f>
        <v>#DIV/0!</v>
      </c>
      <c r="H130" s="100" t="s">
        <v>97</v>
      </c>
      <c r="I130" s="90" t="s">
        <v>232</v>
      </c>
    </row>
    <row r="131" spans="1:16" ht="42" customHeight="1">
      <c r="A131" s="42"/>
      <c r="B131" s="68"/>
      <c r="C131" s="130" t="s">
        <v>273</v>
      </c>
      <c r="D131" s="130"/>
      <c r="E131" s="130"/>
      <c r="F131" s="40" t="s">
        <v>151</v>
      </c>
      <c r="G131" s="99">
        <v>0</v>
      </c>
      <c r="H131" s="100" t="s">
        <v>274</v>
      </c>
      <c r="I131" s="90" t="s">
        <v>164</v>
      </c>
      <c r="J131" s="135"/>
      <c r="K131" s="136"/>
      <c r="L131" s="136"/>
      <c r="M131" s="136"/>
      <c r="N131" s="136"/>
      <c r="O131" s="136"/>
      <c r="P131" s="136"/>
    </row>
    <row r="132" spans="1:16" ht="42" customHeight="1">
      <c r="A132" s="42"/>
      <c r="B132" s="68"/>
      <c r="C132" s="130" t="s">
        <v>275</v>
      </c>
      <c r="D132" s="130"/>
      <c r="E132" s="130"/>
      <c r="F132" s="40" t="s">
        <v>139</v>
      </c>
      <c r="G132" s="99">
        <v>0</v>
      </c>
      <c r="H132" s="100"/>
      <c r="I132" s="90" t="s">
        <v>270</v>
      </c>
    </row>
    <row r="133" spans="1:16" ht="42" customHeight="1">
      <c r="A133" s="42"/>
      <c r="B133" s="68"/>
      <c r="C133" s="130" t="s">
        <v>277</v>
      </c>
      <c r="D133" s="130"/>
      <c r="E133" s="130"/>
      <c r="F133" s="40" t="s">
        <v>152</v>
      </c>
      <c r="G133" s="99" t="e">
        <f>'MPS(input)'!E23</f>
        <v>#DIV/0!</v>
      </c>
      <c r="H133" s="100" t="s">
        <v>278</v>
      </c>
      <c r="I133" s="90" t="s">
        <v>276</v>
      </c>
    </row>
    <row r="134" spans="1:16" ht="42" customHeight="1">
      <c r="A134" s="42"/>
      <c r="B134" s="68"/>
      <c r="C134" s="130" t="s">
        <v>280</v>
      </c>
      <c r="D134" s="130"/>
      <c r="E134" s="130"/>
      <c r="F134" s="40" t="s">
        <v>152</v>
      </c>
      <c r="G134" s="99">
        <v>0</v>
      </c>
      <c r="H134" s="100"/>
      <c r="I134" s="90" t="s">
        <v>279</v>
      </c>
    </row>
    <row r="135" spans="1:16" ht="42" customHeight="1">
      <c r="A135" s="42"/>
      <c r="B135" s="68"/>
      <c r="C135" s="130" t="s">
        <v>175</v>
      </c>
      <c r="D135" s="130"/>
      <c r="E135" s="130"/>
      <c r="F135" s="40" t="s">
        <v>139</v>
      </c>
      <c r="G135" s="99">
        <v>0</v>
      </c>
      <c r="H135" s="100" t="s">
        <v>176</v>
      </c>
      <c r="I135" s="90" t="s">
        <v>177</v>
      </c>
    </row>
    <row r="136" spans="1:16" ht="42" customHeight="1">
      <c r="A136" s="42"/>
      <c r="B136" s="68"/>
      <c r="C136" s="130" t="s">
        <v>179</v>
      </c>
      <c r="D136" s="130"/>
      <c r="E136" s="130"/>
      <c r="F136" s="40" t="s">
        <v>139</v>
      </c>
      <c r="G136" s="99">
        <v>0</v>
      </c>
      <c r="H136" s="100" t="s">
        <v>180</v>
      </c>
      <c r="I136" s="90" t="s">
        <v>105</v>
      </c>
    </row>
    <row r="137" spans="1:16" ht="51.6" customHeight="1">
      <c r="C137" s="8"/>
      <c r="D137" s="8"/>
      <c r="E137" s="8"/>
      <c r="F137" s="2"/>
      <c r="G137" s="80"/>
      <c r="H137" s="81"/>
    </row>
    <row r="138" spans="1:16" ht="18.75" customHeight="1">
      <c r="A138" s="43"/>
      <c r="B138" s="137" t="s">
        <v>281</v>
      </c>
      <c r="C138" s="138"/>
      <c r="D138" s="138"/>
      <c r="E138" s="138"/>
      <c r="F138" s="138"/>
      <c r="G138" s="138"/>
      <c r="H138" s="138"/>
      <c r="I138" s="139"/>
    </row>
    <row r="139" spans="1:16" ht="42" customHeight="1">
      <c r="A139" s="42"/>
      <c r="B139" s="68"/>
      <c r="C139" s="130" t="s">
        <v>282</v>
      </c>
      <c r="D139" s="130"/>
      <c r="E139" s="130"/>
      <c r="F139" s="40" t="s">
        <v>137</v>
      </c>
      <c r="G139" s="99" t="e">
        <f>G140*G142*G143*G141*G144*G145*(16/12)*G146</f>
        <v>#DIV/0!</v>
      </c>
      <c r="H139" s="100" t="s">
        <v>97</v>
      </c>
      <c r="I139" s="90" t="s">
        <v>234</v>
      </c>
    </row>
    <row r="140" spans="1:16" ht="42" customHeight="1">
      <c r="A140" s="42"/>
      <c r="B140" s="68"/>
      <c r="C140" s="130" t="s">
        <v>284</v>
      </c>
      <c r="D140" s="130"/>
      <c r="E140" s="130"/>
      <c r="F140" s="40" t="s">
        <v>151</v>
      </c>
      <c r="G140" s="99" t="e">
        <f>'MPS(input)'!E26</f>
        <v>#DIV/0!</v>
      </c>
      <c r="H140" s="100" t="s">
        <v>211</v>
      </c>
      <c r="I140" s="90" t="s">
        <v>283</v>
      </c>
      <c r="J140" s="135"/>
      <c r="K140" s="136"/>
      <c r="L140" s="136"/>
      <c r="M140" s="136"/>
      <c r="N140" s="136"/>
      <c r="O140" s="136"/>
      <c r="P140" s="136"/>
    </row>
    <row r="141" spans="1:16" ht="42" customHeight="1">
      <c r="A141" s="42"/>
      <c r="B141" s="68"/>
      <c r="C141" s="130" t="s">
        <v>286</v>
      </c>
      <c r="D141" s="130"/>
      <c r="E141" s="130"/>
      <c r="F141" s="40" t="s">
        <v>152</v>
      </c>
      <c r="G141" s="99">
        <v>0</v>
      </c>
      <c r="H141" s="100"/>
      <c r="I141" s="101" t="s">
        <v>285</v>
      </c>
    </row>
    <row r="142" spans="1:16" ht="42" customHeight="1">
      <c r="A142" s="42"/>
      <c r="B142" s="68"/>
      <c r="C142" s="130" t="s">
        <v>191</v>
      </c>
      <c r="D142" s="130"/>
      <c r="E142" s="130"/>
      <c r="F142" s="40" t="s">
        <v>152</v>
      </c>
      <c r="G142" s="99">
        <v>0</v>
      </c>
      <c r="H142" s="100"/>
      <c r="I142" s="90" t="s">
        <v>192</v>
      </c>
    </row>
    <row r="143" spans="1:16" ht="42" customHeight="1">
      <c r="A143" s="42"/>
      <c r="B143" s="68"/>
      <c r="C143" s="130" t="s">
        <v>178</v>
      </c>
      <c r="D143" s="130"/>
      <c r="E143" s="130"/>
      <c r="F143" s="40" t="s">
        <v>139</v>
      </c>
      <c r="G143" s="99">
        <v>0</v>
      </c>
      <c r="H143" s="100" t="s">
        <v>97</v>
      </c>
      <c r="I143" s="90" t="s">
        <v>270</v>
      </c>
    </row>
    <row r="144" spans="1:16" ht="42" customHeight="1">
      <c r="A144" s="42"/>
      <c r="B144" s="68"/>
      <c r="C144" s="130" t="s">
        <v>194</v>
      </c>
      <c r="D144" s="130"/>
      <c r="E144" s="130"/>
      <c r="F144" s="40" t="s">
        <v>152</v>
      </c>
      <c r="G144" s="99">
        <v>0</v>
      </c>
      <c r="H144" s="100"/>
      <c r="I144" s="90" t="s">
        <v>195</v>
      </c>
    </row>
    <row r="145" spans="1:16" ht="42" customHeight="1">
      <c r="A145" s="42"/>
      <c r="B145" s="68"/>
      <c r="C145" s="130" t="s">
        <v>197</v>
      </c>
      <c r="D145" s="130"/>
      <c r="E145" s="130"/>
      <c r="F145" s="40" t="s">
        <v>152</v>
      </c>
      <c r="G145" s="99">
        <v>0</v>
      </c>
      <c r="H145" s="100"/>
      <c r="I145" s="90" t="s">
        <v>196</v>
      </c>
    </row>
    <row r="146" spans="1:16" ht="42" customHeight="1">
      <c r="A146" s="42"/>
      <c r="B146" s="68"/>
      <c r="C146" s="130" t="s">
        <v>179</v>
      </c>
      <c r="D146" s="130"/>
      <c r="E146" s="130"/>
      <c r="F146" s="40" t="s">
        <v>139</v>
      </c>
      <c r="G146" s="99">
        <v>0</v>
      </c>
      <c r="H146" s="100" t="s">
        <v>180</v>
      </c>
      <c r="I146" s="90" t="s">
        <v>105</v>
      </c>
    </row>
    <row r="147" spans="1:16" ht="51.6" customHeight="1">
      <c r="C147" s="8"/>
      <c r="D147" s="8"/>
      <c r="E147" s="8"/>
      <c r="F147" s="2"/>
      <c r="G147" s="80"/>
      <c r="H147" s="81"/>
    </row>
    <row r="148" spans="1:16" ht="18.75" customHeight="1">
      <c r="A148" s="43"/>
      <c r="B148" s="131" t="s">
        <v>287</v>
      </c>
      <c r="C148" s="132"/>
      <c r="D148" s="132"/>
      <c r="E148" s="132"/>
      <c r="F148" s="133"/>
      <c r="G148" s="98"/>
      <c r="H148" s="29"/>
      <c r="I148" s="72"/>
    </row>
    <row r="149" spans="1:16" ht="18.75" customHeight="1">
      <c r="A149" s="43"/>
      <c r="B149" s="131" t="s">
        <v>288</v>
      </c>
      <c r="C149" s="132"/>
      <c r="D149" s="132"/>
      <c r="E149" s="132"/>
      <c r="F149" s="133"/>
      <c r="G149" s="98"/>
      <c r="H149" s="29"/>
      <c r="I149" s="72"/>
    </row>
    <row r="150" spans="1:16" ht="42" customHeight="1">
      <c r="A150" s="42"/>
      <c r="B150" s="68"/>
      <c r="C150" s="130" t="s">
        <v>237</v>
      </c>
      <c r="D150" s="130"/>
      <c r="E150" s="130"/>
      <c r="F150" s="116" t="s">
        <v>425</v>
      </c>
      <c r="G150" s="99" t="e">
        <f>G151+G152</f>
        <v>#DIV/0!</v>
      </c>
      <c r="H150" s="100" t="s">
        <v>97</v>
      </c>
      <c r="I150" s="90" t="s">
        <v>236</v>
      </c>
    </row>
    <row r="151" spans="1:16" ht="42" customHeight="1">
      <c r="A151" s="42"/>
      <c r="B151" s="68"/>
      <c r="C151" s="130" t="s">
        <v>290</v>
      </c>
      <c r="D151" s="130"/>
      <c r="E151" s="130"/>
      <c r="F151" s="116" t="s">
        <v>425</v>
      </c>
      <c r="G151" s="99" t="e">
        <f>G154</f>
        <v>#DIV/0!</v>
      </c>
      <c r="H151" s="100" t="s">
        <v>97</v>
      </c>
      <c r="I151" s="2" t="s">
        <v>289</v>
      </c>
    </row>
    <row r="152" spans="1:16" ht="40.950000000000003" customHeight="1">
      <c r="A152" s="42"/>
      <c r="B152" s="68"/>
      <c r="C152" s="130" t="s">
        <v>292</v>
      </c>
      <c r="D152" s="130"/>
      <c r="E152" s="130"/>
      <c r="F152" s="116" t="s">
        <v>426</v>
      </c>
      <c r="G152" s="105" t="e">
        <f>G166</f>
        <v>#DIV/0!</v>
      </c>
      <c r="H152" s="83" t="s">
        <v>97</v>
      </c>
      <c r="I152" s="90" t="s">
        <v>291</v>
      </c>
    </row>
    <row r="153" spans="1:16" ht="40.950000000000003" customHeight="1">
      <c r="C153" s="8"/>
      <c r="D153" s="8"/>
      <c r="E153" s="8"/>
      <c r="F153" s="2"/>
      <c r="G153" s="80"/>
      <c r="H153" s="81"/>
    </row>
    <row r="154" spans="1:16" ht="42" customHeight="1">
      <c r="A154" s="42"/>
      <c r="B154" s="68"/>
      <c r="C154" s="130" t="s">
        <v>290</v>
      </c>
      <c r="D154" s="130"/>
      <c r="E154" s="130"/>
      <c r="F154" s="40" t="s">
        <v>131</v>
      </c>
      <c r="G154" s="99" t="e">
        <f>(1-G155)*G156*G157</f>
        <v>#DIV/0!</v>
      </c>
      <c r="H154" s="100" t="s">
        <v>97</v>
      </c>
      <c r="I154" s="90" t="s">
        <v>289</v>
      </c>
    </row>
    <row r="155" spans="1:16" ht="42" customHeight="1">
      <c r="A155" s="42"/>
      <c r="B155" s="68"/>
      <c r="C155" s="130" t="s">
        <v>294</v>
      </c>
      <c r="D155" s="130"/>
      <c r="E155" s="130"/>
      <c r="F155" s="40" t="s">
        <v>131</v>
      </c>
      <c r="G155" s="99">
        <v>0</v>
      </c>
      <c r="H155" s="100" t="s">
        <v>97</v>
      </c>
      <c r="I155" s="90" t="s">
        <v>293</v>
      </c>
    </row>
    <row r="156" spans="1:16" ht="40.950000000000003" customHeight="1">
      <c r="A156" s="42"/>
      <c r="B156" s="68"/>
      <c r="C156" s="130" t="s">
        <v>295</v>
      </c>
      <c r="D156" s="130"/>
      <c r="E156" s="130"/>
      <c r="F156" s="40" t="s">
        <v>131</v>
      </c>
      <c r="G156" s="105" t="e">
        <f>G159</f>
        <v>#DIV/0!</v>
      </c>
      <c r="H156" s="83" t="s">
        <v>211</v>
      </c>
      <c r="I156" s="90" t="s">
        <v>296</v>
      </c>
    </row>
    <row r="157" spans="1:16" ht="42" customHeight="1">
      <c r="A157" s="42"/>
      <c r="B157" s="68"/>
      <c r="C157" s="130" t="s">
        <v>179</v>
      </c>
      <c r="D157" s="130"/>
      <c r="E157" s="130"/>
      <c r="F157" s="40" t="s">
        <v>139</v>
      </c>
      <c r="G157" s="99">
        <v>0</v>
      </c>
      <c r="H157" s="100" t="s">
        <v>180</v>
      </c>
      <c r="I157" s="90" t="s">
        <v>105</v>
      </c>
    </row>
    <row r="158" spans="1:16" ht="40.950000000000003" customHeight="1">
      <c r="C158" s="8"/>
      <c r="D158" s="8"/>
      <c r="E158" s="8"/>
      <c r="F158" s="2"/>
      <c r="G158" s="80"/>
      <c r="H158" s="81"/>
    </row>
    <row r="159" spans="1:16" ht="42" customHeight="1">
      <c r="A159" s="42"/>
      <c r="B159" s="68"/>
      <c r="C159" s="130" t="s">
        <v>295</v>
      </c>
      <c r="D159" s="130"/>
      <c r="E159" s="130"/>
      <c r="F159" s="40" t="s">
        <v>131</v>
      </c>
      <c r="G159" s="105" t="e">
        <f>G160*G161*G162*G163*G164</f>
        <v>#DIV/0!</v>
      </c>
      <c r="H159" s="83" t="s">
        <v>211</v>
      </c>
      <c r="I159" s="90" t="s">
        <v>296</v>
      </c>
    </row>
    <row r="160" spans="1:16" ht="42" customHeight="1">
      <c r="A160" s="42"/>
      <c r="B160" s="68"/>
      <c r="C160" s="130" t="s">
        <v>273</v>
      </c>
      <c r="D160" s="130"/>
      <c r="E160" s="130"/>
      <c r="F160" s="40" t="s">
        <v>151</v>
      </c>
      <c r="G160" s="99">
        <v>0</v>
      </c>
      <c r="H160" s="100" t="s">
        <v>274</v>
      </c>
      <c r="I160" s="90" t="s">
        <v>164</v>
      </c>
      <c r="J160" s="135"/>
      <c r="K160" s="136"/>
      <c r="L160" s="136"/>
      <c r="M160" s="136"/>
      <c r="N160" s="136"/>
      <c r="O160" s="136"/>
      <c r="P160" s="136"/>
    </row>
    <row r="161" spans="1:16" ht="42" customHeight="1">
      <c r="A161" s="42"/>
      <c r="B161" s="68"/>
      <c r="C161" s="130" t="s">
        <v>175</v>
      </c>
      <c r="D161" s="130"/>
      <c r="E161" s="130"/>
      <c r="F161" s="40" t="s">
        <v>139</v>
      </c>
      <c r="G161" s="99">
        <v>0</v>
      </c>
      <c r="H161" s="100" t="s">
        <v>176</v>
      </c>
      <c r="I161" s="90" t="s">
        <v>177</v>
      </c>
    </row>
    <row r="162" spans="1:16" ht="42" customHeight="1">
      <c r="A162" s="42"/>
      <c r="B162" s="68"/>
      <c r="C162" s="130" t="s">
        <v>275</v>
      </c>
      <c r="D162" s="130"/>
      <c r="E162" s="130"/>
      <c r="F162" s="40" t="s">
        <v>139</v>
      </c>
      <c r="G162" s="99">
        <v>0</v>
      </c>
      <c r="H162" s="100"/>
      <c r="I162" s="90" t="s">
        <v>270</v>
      </c>
    </row>
    <row r="163" spans="1:16" ht="42" customHeight="1">
      <c r="A163" s="42"/>
      <c r="B163" s="68"/>
      <c r="C163" s="130" t="s">
        <v>298</v>
      </c>
      <c r="D163" s="130"/>
      <c r="E163" s="130"/>
      <c r="F163" s="40" t="s">
        <v>131</v>
      </c>
      <c r="G163" s="99" t="e">
        <f>'MPS(input)'!E24</f>
        <v>#DIV/0!</v>
      </c>
      <c r="H163" s="100" t="s">
        <v>299</v>
      </c>
      <c r="I163" s="90" t="s">
        <v>297</v>
      </c>
    </row>
    <row r="164" spans="1:16" ht="42" customHeight="1">
      <c r="A164" s="42"/>
      <c r="B164" s="68"/>
      <c r="C164" s="130" t="s">
        <v>269</v>
      </c>
      <c r="D164" s="130"/>
      <c r="E164" s="130"/>
      <c r="F164" s="40" t="s">
        <v>152</v>
      </c>
      <c r="G164" s="99">
        <v>0</v>
      </c>
      <c r="H164" s="100"/>
      <c r="I164" s="90" t="s">
        <v>300</v>
      </c>
    </row>
    <row r="165" spans="1:16" ht="60.6" customHeight="1">
      <c r="C165" s="8"/>
      <c r="D165" s="8"/>
      <c r="E165" s="8"/>
      <c r="F165" s="2"/>
      <c r="G165" s="80"/>
      <c r="H165" s="81"/>
    </row>
    <row r="166" spans="1:16" ht="42" customHeight="1">
      <c r="A166" s="42"/>
      <c r="B166" s="68"/>
      <c r="C166" s="130" t="s">
        <v>290</v>
      </c>
      <c r="D166" s="130"/>
      <c r="E166" s="130"/>
      <c r="F166" s="40" t="s">
        <v>131</v>
      </c>
      <c r="G166" s="99" t="e">
        <f>(1-G167)*G168*G169</f>
        <v>#DIV/0!</v>
      </c>
      <c r="H166" s="100" t="s">
        <v>97</v>
      </c>
      <c r="I166" s="90" t="s">
        <v>291</v>
      </c>
    </row>
    <row r="167" spans="1:16" ht="42" customHeight="1">
      <c r="A167" s="42"/>
      <c r="B167" s="68"/>
      <c r="C167" s="130" t="s">
        <v>302</v>
      </c>
      <c r="D167" s="130"/>
      <c r="E167" s="130"/>
      <c r="F167" s="40" t="s">
        <v>131</v>
      </c>
      <c r="G167" s="99">
        <v>0</v>
      </c>
      <c r="H167" s="100" t="s">
        <v>97</v>
      </c>
      <c r="I167" s="90" t="s">
        <v>301</v>
      </c>
    </row>
    <row r="168" spans="1:16" ht="40.950000000000003" customHeight="1">
      <c r="A168" s="42"/>
      <c r="B168" s="68"/>
      <c r="C168" s="130" t="s">
        <v>303</v>
      </c>
      <c r="D168" s="130"/>
      <c r="E168" s="130"/>
      <c r="F168" s="40" t="s">
        <v>131</v>
      </c>
      <c r="G168" s="105">
        <v>0</v>
      </c>
      <c r="H168" s="83" t="s">
        <v>211</v>
      </c>
      <c r="I168" s="90" t="s">
        <v>304</v>
      </c>
    </row>
    <row r="169" spans="1:16" ht="42" customHeight="1">
      <c r="A169" s="42"/>
      <c r="B169" s="68"/>
      <c r="C169" s="130" t="s">
        <v>179</v>
      </c>
      <c r="D169" s="130"/>
      <c r="E169" s="130"/>
      <c r="F169" s="40" t="s">
        <v>139</v>
      </c>
      <c r="G169" s="99" t="e">
        <f>'MPS(input)'!E9</f>
        <v>#DIV/0!</v>
      </c>
      <c r="H169" s="100" t="s">
        <v>180</v>
      </c>
      <c r="I169" s="90" t="s">
        <v>105</v>
      </c>
    </row>
    <row r="170" spans="1:16" ht="40.950000000000003" customHeight="1">
      <c r="C170" s="8"/>
      <c r="D170" s="8"/>
      <c r="E170" s="8"/>
      <c r="F170" s="2"/>
      <c r="G170" s="80"/>
      <c r="H170" s="81"/>
    </row>
    <row r="171" spans="1:16" ht="42" customHeight="1">
      <c r="A171" s="42"/>
      <c r="B171" s="68"/>
      <c r="C171" s="130" t="s">
        <v>303</v>
      </c>
      <c r="D171" s="130"/>
      <c r="E171" s="130"/>
      <c r="F171" s="40" t="s">
        <v>131</v>
      </c>
      <c r="G171" s="105" t="e">
        <f>G172*G173*G174*G175*G176*G177*(16/12)</f>
        <v>#DIV/0!</v>
      </c>
      <c r="H171" s="83" t="s">
        <v>211</v>
      </c>
      <c r="I171" s="90" t="s">
        <v>304</v>
      </c>
    </row>
    <row r="172" spans="1:16" ht="42" customHeight="1">
      <c r="A172" s="42"/>
      <c r="B172" s="68"/>
      <c r="C172" s="130" t="s">
        <v>305</v>
      </c>
      <c r="D172" s="130"/>
      <c r="E172" s="130"/>
      <c r="F172" s="40" t="s">
        <v>151</v>
      </c>
      <c r="G172" s="99" t="e">
        <f>'MPS(input)'!E25</f>
        <v>#DIV/0!</v>
      </c>
      <c r="H172" s="100" t="s">
        <v>211</v>
      </c>
      <c r="I172" s="90" t="s">
        <v>306</v>
      </c>
      <c r="J172" s="135"/>
      <c r="K172" s="136"/>
      <c r="L172" s="136"/>
      <c r="M172" s="136"/>
      <c r="N172" s="136"/>
      <c r="O172" s="136"/>
      <c r="P172" s="136"/>
    </row>
    <row r="173" spans="1:16" ht="42" customHeight="1">
      <c r="A173" s="42"/>
      <c r="B173" s="68"/>
      <c r="C173" s="130" t="s">
        <v>308</v>
      </c>
      <c r="D173" s="130"/>
      <c r="E173" s="130"/>
      <c r="F173" s="40" t="s">
        <v>152</v>
      </c>
      <c r="G173" s="99">
        <v>0</v>
      </c>
      <c r="H173" s="100"/>
      <c r="I173" s="101" t="s">
        <v>307</v>
      </c>
    </row>
    <row r="174" spans="1:16" ht="42" customHeight="1">
      <c r="A174" s="42"/>
      <c r="B174" s="68"/>
      <c r="C174" s="130" t="s">
        <v>191</v>
      </c>
      <c r="D174" s="130"/>
      <c r="E174" s="130"/>
      <c r="F174" s="40" t="s">
        <v>152</v>
      </c>
      <c r="G174" s="99">
        <v>0</v>
      </c>
      <c r="H174" s="100"/>
      <c r="I174" s="90" t="s">
        <v>192</v>
      </c>
    </row>
    <row r="175" spans="1:16" ht="42" customHeight="1">
      <c r="A175" s="42"/>
      <c r="B175" s="68"/>
      <c r="C175" s="130" t="s">
        <v>178</v>
      </c>
      <c r="D175" s="130"/>
      <c r="E175" s="130"/>
      <c r="F175" s="40" t="s">
        <v>139</v>
      </c>
      <c r="G175" s="99">
        <v>0</v>
      </c>
      <c r="H175" s="100" t="s">
        <v>97</v>
      </c>
      <c r="I175" s="90" t="s">
        <v>270</v>
      </c>
    </row>
    <row r="176" spans="1:16" ht="42" customHeight="1">
      <c r="A176" s="42"/>
      <c r="B176" s="68"/>
      <c r="C176" s="130" t="s">
        <v>194</v>
      </c>
      <c r="D176" s="130"/>
      <c r="E176" s="130"/>
      <c r="F176" s="40" t="s">
        <v>152</v>
      </c>
      <c r="G176" s="99">
        <v>0</v>
      </c>
      <c r="H176" s="100"/>
      <c r="I176" s="90" t="s">
        <v>195</v>
      </c>
    </row>
    <row r="177" spans="1:10" ht="42" customHeight="1">
      <c r="A177" s="42"/>
      <c r="B177" s="68"/>
      <c r="C177" s="130" t="s">
        <v>197</v>
      </c>
      <c r="D177" s="130"/>
      <c r="E177" s="130"/>
      <c r="F177" s="40" t="s">
        <v>152</v>
      </c>
      <c r="G177" s="99">
        <v>0</v>
      </c>
      <c r="H177" s="100"/>
      <c r="I177" s="90" t="s">
        <v>196</v>
      </c>
    </row>
    <row r="178" spans="1:10" ht="51.6" customHeight="1">
      <c r="C178" s="8"/>
      <c r="D178" s="8"/>
      <c r="E178" s="8"/>
      <c r="F178" s="2"/>
      <c r="G178" s="80"/>
      <c r="H178" s="81"/>
      <c r="J178" s="1" t="s">
        <v>309</v>
      </c>
    </row>
    <row r="179" spans="1:10" ht="18.75" customHeight="1">
      <c r="A179" s="43"/>
      <c r="B179" s="131" t="s">
        <v>311</v>
      </c>
      <c r="C179" s="132"/>
      <c r="D179" s="132"/>
      <c r="E179" s="132"/>
      <c r="F179" s="133"/>
      <c r="G179" s="98" t="s">
        <v>310</v>
      </c>
      <c r="H179" s="29"/>
      <c r="I179" s="72"/>
    </row>
    <row r="180" spans="1:10" ht="18.75" customHeight="1">
      <c r="A180" s="43"/>
      <c r="B180" s="131" t="s">
        <v>312</v>
      </c>
      <c r="C180" s="132"/>
      <c r="D180" s="132"/>
      <c r="E180" s="132"/>
      <c r="F180" s="133"/>
      <c r="G180" s="98" t="s">
        <v>313</v>
      </c>
      <c r="H180" s="29"/>
      <c r="I180" s="72"/>
    </row>
    <row r="181" spans="1:10" ht="18.75" customHeight="1">
      <c r="A181" s="41" t="s">
        <v>134</v>
      </c>
      <c r="B181" s="37"/>
      <c r="C181" s="43"/>
      <c r="D181" s="43"/>
      <c r="E181" s="36"/>
      <c r="F181" s="46"/>
      <c r="G181" s="41"/>
      <c r="H181" s="41"/>
      <c r="I181" s="46"/>
    </row>
    <row r="182" spans="1:10" ht="36.6" customHeight="1">
      <c r="A182" s="43"/>
      <c r="B182" s="134" t="s">
        <v>480</v>
      </c>
      <c r="C182" s="134"/>
      <c r="D182" s="134"/>
      <c r="E182" s="131"/>
      <c r="F182" s="40" t="s">
        <v>37</v>
      </c>
      <c r="G182" s="79">
        <v>0</v>
      </c>
      <c r="H182" s="77" t="s">
        <v>74</v>
      </c>
      <c r="I182" s="82" t="s">
        <v>83</v>
      </c>
      <c r="J182" s="101"/>
    </row>
    <row r="183" spans="1:10" ht="104.4" customHeight="1">
      <c r="C183" s="8"/>
      <c r="D183" s="8"/>
      <c r="E183" s="8"/>
      <c r="F183" s="2"/>
      <c r="G183" s="80"/>
      <c r="H183" s="81"/>
    </row>
    <row r="184" spans="1:10" ht="18.75" customHeight="1">
      <c r="A184" s="41" t="s">
        <v>424</v>
      </c>
      <c r="B184" s="37"/>
      <c r="C184" s="43"/>
      <c r="D184" s="43"/>
      <c r="E184" s="36"/>
      <c r="F184" s="46"/>
      <c r="G184" s="41"/>
      <c r="H184" s="41"/>
      <c r="I184" s="46"/>
    </row>
    <row r="185" spans="1:10" ht="36.6" customHeight="1">
      <c r="A185" s="43"/>
      <c r="B185" s="134" t="s">
        <v>427</v>
      </c>
      <c r="C185" s="134"/>
      <c r="D185" s="134"/>
      <c r="E185" s="131"/>
      <c r="F185" s="40" t="s">
        <v>37</v>
      </c>
      <c r="G185" s="79" t="e">
        <f>G186</f>
        <v>#DIV/0!</v>
      </c>
      <c r="H185" s="77" t="s">
        <v>74</v>
      </c>
      <c r="I185" s="82" t="s">
        <v>314</v>
      </c>
      <c r="J185" s="101"/>
    </row>
    <row r="186" spans="1:10" ht="42" customHeight="1">
      <c r="A186" s="42"/>
      <c r="B186" s="68"/>
      <c r="C186" s="130" t="s">
        <v>315</v>
      </c>
      <c r="D186" s="130"/>
      <c r="E186" s="130"/>
      <c r="F186" s="40" t="s">
        <v>131</v>
      </c>
      <c r="G186" s="99" t="e">
        <f>G187-(G188+G189)</f>
        <v>#DIV/0!</v>
      </c>
      <c r="H186" s="100" t="s">
        <v>97</v>
      </c>
      <c r="I186" s="82" t="s">
        <v>314</v>
      </c>
    </row>
    <row r="187" spans="1:10" ht="42" customHeight="1">
      <c r="A187" s="42"/>
      <c r="B187" s="68"/>
      <c r="C187" s="130" t="s">
        <v>317</v>
      </c>
      <c r="D187" s="130"/>
      <c r="E187" s="130"/>
      <c r="F187" s="40" t="s">
        <v>131</v>
      </c>
      <c r="G187" s="99" t="e">
        <f>G9</f>
        <v>#DIV/0!</v>
      </c>
      <c r="H187" s="100" t="s">
        <v>97</v>
      </c>
      <c r="I187" s="90" t="s">
        <v>316</v>
      </c>
    </row>
    <row r="188" spans="1:10" ht="40.950000000000003" customHeight="1">
      <c r="A188" s="42"/>
      <c r="B188" s="68"/>
      <c r="C188" s="130" t="s">
        <v>318</v>
      </c>
      <c r="D188" s="130"/>
      <c r="E188" s="130"/>
      <c r="F188" s="40" t="s">
        <v>131</v>
      </c>
      <c r="G188" s="105" t="e">
        <f>G83</f>
        <v>#DIV/0!</v>
      </c>
      <c r="H188" s="100" t="s">
        <v>97</v>
      </c>
      <c r="I188" s="90" t="s">
        <v>319</v>
      </c>
    </row>
    <row r="189" spans="1:10" ht="42" customHeight="1">
      <c r="A189" s="42"/>
      <c r="B189" s="68"/>
      <c r="C189" s="130" t="s">
        <v>320</v>
      </c>
      <c r="D189" s="130"/>
      <c r="E189" s="130"/>
      <c r="F189" s="40" t="s">
        <v>139</v>
      </c>
      <c r="G189" s="99">
        <f>G182</f>
        <v>0</v>
      </c>
      <c r="H189" s="100" t="s">
        <v>97</v>
      </c>
      <c r="I189" s="90" t="s">
        <v>321</v>
      </c>
    </row>
    <row r="190" spans="1:10" ht="40.950000000000003" customHeight="1">
      <c r="C190" s="8"/>
      <c r="D190" s="8"/>
      <c r="E190" s="8"/>
      <c r="F190" s="2"/>
      <c r="G190" s="80"/>
      <c r="H190" s="81"/>
    </row>
    <row r="193" spans="1:9">
      <c r="I193" s="9">
        <f>'MPS(input)'!K51</f>
        <v>0</v>
      </c>
    </row>
    <row r="194" spans="1:9">
      <c r="I194" s="9">
        <f>'MPS(input)'!K52</f>
        <v>0</v>
      </c>
    </row>
    <row r="195" spans="1:9" ht="15.6">
      <c r="A195" s="140" t="s">
        <v>49</v>
      </c>
      <c r="B195" s="140"/>
      <c r="C195" s="140"/>
      <c r="D195" s="140"/>
      <c r="E195" s="140"/>
      <c r="F195" s="140"/>
      <c r="G195" s="140"/>
      <c r="H195" s="140"/>
      <c r="I195" s="140"/>
    </row>
    <row r="197" spans="1:9" ht="14.4" thickBot="1">
      <c r="A197" s="41" t="s">
        <v>2</v>
      </c>
      <c r="B197" s="37"/>
      <c r="C197" s="37"/>
      <c r="D197" s="37"/>
      <c r="E197" s="36"/>
      <c r="F197" s="38" t="s">
        <v>6</v>
      </c>
      <c r="G197" s="46" t="s">
        <v>0</v>
      </c>
      <c r="H197" s="38" t="s">
        <v>1</v>
      </c>
      <c r="I197" s="39" t="s">
        <v>7</v>
      </c>
    </row>
    <row r="198" spans="1:9" ht="16.8" thickBot="1">
      <c r="A198" s="43"/>
      <c r="B198" s="134" t="s">
        <v>38</v>
      </c>
      <c r="C198" s="134"/>
      <c r="D198" s="134"/>
      <c r="E198" s="134"/>
      <c r="F198" s="28" t="s">
        <v>50</v>
      </c>
      <c r="G198" s="53">
        <f>G202-G206</f>
        <v>0</v>
      </c>
      <c r="H198" s="29" t="s">
        <v>57</v>
      </c>
      <c r="I198" s="40" t="s">
        <v>39</v>
      </c>
    </row>
    <row r="199" spans="1:9">
      <c r="A199" s="41" t="s">
        <v>3</v>
      </c>
      <c r="B199" s="37"/>
      <c r="C199" s="37"/>
      <c r="D199" s="37"/>
      <c r="E199" s="36"/>
      <c r="F199" s="36"/>
      <c r="G199" s="30"/>
      <c r="H199" s="36"/>
      <c r="I199" s="38"/>
    </row>
    <row r="200" spans="1:9" ht="16.2">
      <c r="A200" s="43"/>
      <c r="B200" s="134" t="s">
        <v>52</v>
      </c>
      <c r="C200" s="134"/>
      <c r="D200" s="134"/>
      <c r="E200" s="134"/>
      <c r="F200" s="40" t="s">
        <v>37</v>
      </c>
      <c r="G200" s="51">
        <f>F209</f>
        <v>0.30499999999999999</v>
      </c>
      <c r="H200" s="34" t="s">
        <v>58</v>
      </c>
      <c r="I200" s="40" t="s">
        <v>40</v>
      </c>
    </row>
    <row r="201" spans="1:9" ht="14.4" thickBot="1">
      <c r="A201" s="41" t="s">
        <v>4</v>
      </c>
      <c r="B201" s="36"/>
      <c r="C201" s="37"/>
      <c r="D201" s="38"/>
      <c r="E201" s="38"/>
      <c r="F201" s="38"/>
      <c r="G201" s="41"/>
      <c r="H201" s="36"/>
      <c r="I201" s="38"/>
    </row>
    <row r="202" spans="1:9" ht="16.8" thickBot="1">
      <c r="A202" s="42"/>
      <c r="B202" s="141" t="s">
        <v>41</v>
      </c>
      <c r="C202" s="134"/>
      <c r="D202" s="134"/>
      <c r="E202" s="134"/>
      <c r="F202" s="28" t="s">
        <v>50</v>
      </c>
      <c r="G202" s="53">
        <f>G203*G204</f>
        <v>0</v>
      </c>
      <c r="H202" s="29" t="s">
        <v>57</v>
      </c>
      <c r="I202" s="40" t="s">
        <v>42</v>
      </c>
    </row>
    <row r="203" spans="1:9" ht="26.4" customHeight="1">
      <c r="A203" s="42"/>
      <c r="B203" s="44"/>
      <c r="C203" s="130" t="s">
        <v>43</v>
      </c>
      <c r="D203" s="130"/>
      <c r="E203" s="130"/>
      <c r="F203" s="40" t="s">
        <v>37</v>
      </c>
      <c r="G203" s="52">
        <f>'MPS(input)'!E58</f>
        <v>0</v>
      </c>
      <c r="H203" s="33" t="s">
        <v>36</v>
      </c>
      <c r="I203" s="40" t="s">
        <v>44</v>
      </c>
    </row>
    <row r="204" spans="1:9" ht="16.2">
      <c r="A204" s="43"/>
      <c r="B204" s="45"/>
      <c r="C204" s="130" t="s">
        <v>52</v>
      </c>
      <c r="D204" s="130"/>
      <c r="E204" s="130"/>
      <c r="F204" s="40" t="s">
        <v>37</v>
      </c>
      <c r="G204" s="31">
        <f>F209</f>
        <v>0.30499999999999999</v>
      </c>
      <c r="H204" s="35" t="s">
        <v>58</v>
      </c>
      <c r="I204" s="13" t="s">
        <v>40</v>
      </c>
    </row>
    <row r="205" spans="1:9" ht="14.4" thickBot="1">
      <c r="A205" s="41" t="s">
        <v>5</v>
      </c>
      <c r="B205" s="37"/>
      <c r="C205" s="37"/>
      <c r="D205" s="37"/>
      <c r="E205" s="36"/>
      <c r="F205" s="38"/>
      <c r="G205" s="41"/>
      <c r="H205" s="36"/>
      <c r="I205" s="38"/>
    </row>
    <row r="206" spans="1:9" ht="16.8" thickBot="1">
      <c r="A206" s="43"/>
      <c r="B206" s="134" t="s">
        <v>45</v>
      </c>
      <c r="C206" s="134"/>
      <c r="D206" s="134"/>
      <c r="E206" s="134"/>
      <c r="F206" s="28" t="s">
        <v>50</v>
      </c>
      <c r="G206" s="53">
        <v>0</v>
      </c>
      <c r="H206" s="29" t="s">
        <v>57</v>
      </c>
      <c r="I206" s="40" t="s">
        <v>46</v>
      </c>
    </row>
    <row r="207" spans="1:9">
      <c r="F207" s="5"/>
      <c r="G207" s="4"/>
      <c r="H207" s="4"/>
    </row>
    <row r="208" spans="1:9">
      <c r="E208" s="1" t="s">
        <v>8</v>
      </c>
    </row>
    <row r="209" spans="1:8" ht="30">
      <c r="E209" s="27" t="s">
        <v>52</v>
      </c>
      <c r="F209" s="54">
        <v>0.30499999999999999</v>
      </c>
      <c r="G209" s="14" t="s">
        <v>58</v>
      </c>
      <c r="H209" s="2"/>
    </row>
    <row r="210" spans="1:8">
      <c r="A210" s="2"/>
      <c r="B210" s="2"/>
      <c r="C210" s="2"/>
      <c r="D210" s="2"/>
    </row>
  </sheetData>
  <mergeCells count="179">
    <mergeCell ref="C12:E12"/>
    <mergeCell ref="C14:E14"/>
    <mergeCell ref="C13:E13"/>
    <mergeCell ref="B206:E206"/>
    <mergeCell ref="A195:I195"/>
    <mergeCell ref="B198:E198"/>
    <mergeCell ref="B200:E200"/>
    <mergeCell ref="B202:E202"/>
    <mergeCell ref="C203:E203"/>
    <mergeCell ref="C77:E77"/>
    <mergeCell ref="C78:E78"/>
    <mergeCell ref="C26:E26"/>
    <mergeCell ref="C87:E87"/>
    <mergeCell ref="A3:I3"/>
    <mergeCell ref="B6:E6"/>
    <mergeCell ref="B8:E8"/>
    <mergeCell ref="C204:E204"/>
    <mergeCell ref="C85:E85"/>
    <mergeCell ref="C86:E86"/>
    <mergeCell ref="C9:E9"/>
    <mergeCell ref="C10:E10"/>
    <mergeCell ref="B83:E83"/>
    <mergeCell ref="C84:E84"/>
    <mergeCell ref="B182:E182"/>
    <mergeCell ref="C11:E11"/>
    <mergeCell ref="B106:I106"/>
    <mergeCell ref="C109:E109"/>
    <mergeCell ref="C110:E110"/>
    <mergeCell ref="C96:E96"/>
    <mergeCell ref="C97:E97"/>
    <mergeCell ref="C95:E95"/>
    <mergeCell ref="B94:F94"/>
    <mergeCell ref="B28:F28"/>
    <mergeCell ref="B29:F29"/>
    <mergeCell ref="C30:E30"/>
    <mergeCell ref="C31:E31"/>
    <mergeCell ref="C32:E32"/>
    <mergeCell ref="C43:E43"/>
    <mergeCell ref="C44:E44"/>
    <mergeCell ref="C55:E55"/>
    <mergeCell ref="B63:H63"/>
    <mergeCell ref="B16:F16"/>
    <mergeCell ref="C18:E18"/>
    <mergeCell ref="C19:E19"/>
    <mergeCell ref="C17:E17"/>
    <mergeCell ref="B21:F21"/>
    <mergeCell ref="C22:E22"/>
    <mergeCell ref="C23:E23"/>
    <mergeCell ref="C24:E24"/>
    <mergeCell ref="C25:E25"/>
    <mergeCell ref="J31:P31"/>
    <mergeCell ref="C36:E36"/>
    <mergeCell ref="C35:E35"/>
    <mergeCell ref="C33:E33"/>
    <mergeCell ref="C34:E34"/>
    <mergeCell ref="C38:E38"/>
    <mergeCell ref="C37:E37"/>
    <mergeCell ref="B40:F40"/>
    <mergeCell ref="C42:E42"/>
    <mergeCell ref="B41:F41"/>
    <mergeCell ref="J43:P43"/>
    <mergeCell ref="C45:E45"/>
    <mergeCell ref="C47:E47"/>
    <mergeCell ref="C46:E46"/>
    <mergeCell ref="C48:E48"/>
    <mergeCell ref="C49:E49"/>
    <mergeCell ref="C50:E50"/>
    <mergeCell ref="B52:F52"/>
    <mergeCell ref="C54:E54"/>
    <mergeCell ref="J55:P55"/>
    <mergeCell ref="J54:P54"/>
    <mergeCell ref="C56:E56"/>
    <mergeCell ref="C58:E58"/>
    <mergeCell ref="J58:P58"/>
    <mergeCell ref="C59:E59"/>
    <mergeCell ref="J59:P59"/>
    <mergeCell ref="C61:E61"/>
    <mergeCell ref="C53:E53"/>
    <mergeCell ref="C60:E60"/>
    <mergeCell ref="J74:P74"/>
    <mergeCell ref="C75:E75"/>
    <mergeCell ref="C76:E76"/>
    <mergeCell ref="C64:E64"/>
    <mergeCell ref="C65:E65"/>
    <mergeCell ref="J65:P65"/>
    <mergeCell ref="C66:E66"/>
    <mergeCell ref="C67:E67"/>
    <mergeCell ref="C68:E68"/>
    <mergeCell ref="C69:E69"/>
    <mergeCell ref="C70:E70"/>
    <mergeCell ref="B72:F72"/>
    <mergeCell ref="C73:E73"/>
    <mergeCell ref="C74:E74"/>
    <mergeCell ref="C79:E79"/>
    <mergeCell ref="C80:E80"/>
    <mergeCell ref="C88:E88"/>
    <mergeCell ref="C89:E89"/>
    <mergeCell ref="C90:E90"/>
    <mergeCell ref="C92:E92"/>
    <mergeCell ref="C91:E91"/>
    <mergeCell ref="J121:P121"/>
    <mergeCell ref="C122:E122"/>
    <mergeCell ref="B99:F99"/>
    <mergeCell ref="C100:E100"/>
    <mergeCell ref="C101:E101"/>
    <mergeCell ref="C102:E102"/>
    <mergeCell ref="C103:E103"/>
    <mergeCell ref="C104:E104"/>
    <mergeCell ref="C111:E111"/>
    <mergeCell ref="B108:I108"/>
    <mergeCell ref="C112:E112"/>
    <mergeCell ref="C113:E113"/>
    <mergeCell ref="C107:E107"/>
    <mergeCell ref="C123:E123"/>
    <mergeCell ref="C125:E125"/>
    <mergeCell ref="C126:E126"/>
    <mergeCell ref="C127:E127"/>
    <mergeCell ref="B119:I119"/>
    <mergeCell ref="B129:I129"/>
    <mergeCell ref="C130:E130"/>
    <mergeCell ref="C114:E114"/>
    <mergeCell ref="C115:E115"/>
    <mergeCell ref="C116:E116"/>
    <mergeCell ref="C117:E117"/>
    <mergeCell ref="C120:E120"/>
    <mergeCell ref="C121:E121"/>
    <mergeCell ref="C131:E131"/>
    <mergeCell ref="J131:P131"/>
    <mergeCell ref="C132:E132"/>
    <mergeCell ref="C133:E133"/>
    <mergeCell ref="C134:E134"/>
    <mergeCell ref="C135:E135"/>
    <mergeCell ref="C136:E136"/>
    <mergeCell ref="B138:I138"/>
    <mergeCell ref="C124:E124"/>
    <mergeCell ref="C139:E139"/>
    <mergeCell ref="C140:E140"/>
    <mergeCell ref="J140:P140"/>
    <mergeCell ref="C141:E141"/>
    <mergeCell ref="C142:E142"/>
    <mergeCell ref="C143:E143"/>
    <mergeCell ref="C144:E144"/>
    <mergeCell ref="C145:E145"/>
    <mergeCell ref="C146:E146"/>
    <mergeCell ref="C159:E159"/>
    <mergeCell ref="C163:E163"/>
    <mergeCell ref="C164:E164"/>
    <mergeCell ref="C160:E160"/>
    <mergeCell ref="J160:P160"/>
    <mergeCell ref="C162:E162"/>
    <mergeCell ref="C161:E161"/>
    <mergeCell ref="C166:E166"/>
    <mergeCell ref="B148:F148"/>
    <mergeCell ref="C150:E150"/>
    <mergeCell ref="C151:E151"/>
    <mergeCell ref="C152:E152"/>
    <mergeCell ref="B149:F149"/>
    <mergeCell ref="C154:E154"/>
    <mergeCell ref="C155:E155"/>
    <mergeCell ref="C156:E156"/>
    <mergeCell ref="C157:E157"/>
    <mergeCell ref="C167:E167"/>
    <mergeCell ref="C168:E168"/>
    <mergeCell ref="C169:E169"/>
    <mergeCell ref="C171:E171"/>
    <mergeCell ref="C172:E172"/>
    <mergeCell ref="J172:P172"/>
    <mergeCell ref="C173:E173"/>
    <mergeCell ref="C174:E174"/>
    <mergeCell ref="C175:E175"/>
    <mergeCell ref="C176:E176"/>
    <mergeCell ref="C177:E177"/>
    <mergeCell ref="B179:F179"/>
    <mergeCell ref="B180:F180"/>
    <mergeCell ref="B185:E185"/>
    <mergeCell ref="C186:E186"/>
    <mergeCell ref="C187:E187"/>
    <mergeCell ref="C188:E188"/>
    <mergeCell ref="C189:E189"/>
  </mergeCells>
  <phoneticPr fontId="2"/>
  <pageMargins left="0.70866141732283472" right="0.70866141732283472" top="0.74803149606299213" bottom="0.74803149606299213" header="0.31496062992125984" footer="0.31496062992125984"/>
  <pageSetup paperSize="9" scale="71"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topLeftCell="A16" zoomScale="90" zoomScaleNormal="80" zoomScaleSheetLayoutView="90" workbookViewId="0">
      <selection activeCell="F38" sqref="F38"/>
    </sheetView>
  </sheetViews>
  <sheetFormatPr defaultColWidth="9" defaultRowHeight="13.8"/>
  <cols>
    <col min="1" max="1" width="3.69921875" customWidth="1"/>
    <col min="2" max="2" width="36.296875" customWidth="1"/>
    <col min="3" max="3" width="49.19921875" customWidth="1"/>
  </cols>
  <sheetData>
    <row r="1" spans="1:3" ht="18" customHeight="1">
      <c r="C1" s="49" t="str">
        <f>'MPS(input)'!K1</f>
        <v>Monitoring Spreadsheet: JCM_TH_TVER-12-01_ver01.0</v>
      </c>
    </row>
    <row r="2" spans="1:3" ht="18" customHeight="1">
      <c r="C2" s="49" t="str">
        <f>'MPS(input)'!K2</f>
        <v>Reference Number:</v>
      </c>
    </row>
    <row r="3" spans="1:3" ht="24.75" customHeight="1">
      <c r="A3" s="149" t="s">
        <v>53</v>
      </c>
      <c r="B3" s="149"/>
      <c r="C3" s="149"/>
    </row>
    <row r="5" spans="1:3" ht="21" customHeight="1">
      <c r="B5" s="48" t="s">
        <v>54</v>
      </c>
      <c r="C5" s="48" t="s">
        <v>55</v>
      </c>
    </row>
    <row r="6" spans="1:3" ht="54.75" customHeight="1">
      <c r="B6" s="47"/>
      <c r="C6" s="47"/>
    </row>
    <row r="7" spans="1:3" ht="54.75" customHeight="1">
      <c r="B7" s="47"/>
      <c r="C7" s="47"/>
    </row>
    <row r="8" spans="1:3" ht="54.75" customHeight="1">
      <c r="B8" s="47"/>
      <c r="C8" s="47"/>
    </row>
    <row r="9" spans="1:3" ht="54.75" customHeight="1">
      <c r="B9" s="47"/>
      <c r="C9" s="47"/>
    </row>
    <row r="10" spans="1:3" ht="54.75" customHeight="1">
      <c r="B10" s="47"/>
      <c r="C10" s="47"/>
    </row>
    <row r="11" spans="1:3" ht="54.75" customHeight="1">
      <c r="B11" s="47"/>
      <c r="C11" s="47"/>
    </row>
    <row r="12" spans="1:3" ht="54.75" customHeight="1">
      <c r="B12" s="47"/>
      <c r="C12" s="47"/>
    </row>
  </sheetData>
  <sheetProtection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0A71-F757-4F69-ACD7-27DE8F1D70F6}">
  <sheetPr>
    <tabColor theme="9" tint="-0.249977111117893"/>
    <pageSetUpPr fitToPage="1"/>
  </sheetPr>
  <dimension ref="A1:K65"/>
  <sheetViews>
    <sheetView showGridLines="0" tabSelected="1" view="pageBreakPreview" topLeftCell="A49" zoomScaleNormal="60" zoomScaleSheetLayoutView="100" workbookViewId="0">
      <selection activeCell="H58" sqref="H58"/>
    </sheetView>
  </sheetViews>
  <sheetFormatPr defaultColWidth="9" defaultRowHeight="13.8"/>
  <cols>
    <col min="1" max="1" width="2.69921875" style="1" customWidth="1"/>
    <col min="2" max="2" width="12.796875" style="1" customWidth="1"/>
    <col min="3" max="3" width="14.59765625" style="1" customWidth="1"/>
    <col min="4" max="4" width="28.19921875" style="1" customWidth="1"/>
    <col min="5" max="5" width="12.59765625" style="1" bestFit="1" customWidth="1"/>
    <col min="6" max="6" width="11.796875" style="1" customWidth="1"/>
    <col min="7" max="7" width="11.69921875" style="1" customWidth="1"/>
    <col min="8" max="8" width="36.296875" style="1" customWidth="1"/>
    <col min="9" max="9" width="63.19921875" style="1" customWidth="1"/>
    <col min="10" max="10" width="13.59765625" style="1" customWidth="1"/>
    <col min="11" max="11" width="11.69921875" style="1" customWidth="1"/>
    <col min="12" max="16384" width="9" style="1"/>
  </cols>
  <sheetData>
    <row r="1" spans="1:11" ht="18" customHeight="1">
      <c r="K1" s="9" t="str">
        <f>'MPS(calc_process)'!I1</f>
        <v>Monitoring Spreadsheet: JCM_TH_TVER-12-01_ver01.0</v>
      </c>
    </row>
    <row r="2" spans="1:11" ht="18" customHeight="1">
      <c r="K2" s="9" t="str">
        <f>'MPS(calc_process)'!I2</f>
        <v>Reference Number:</v>
      </c>
    </row>
    <row r="3" spans="1:11" ht="27.75" customHeight="1">
      <c r="A3" s="18" t="s">
        <v>482</v>
      </c>
      <c r="B3" s="10"/>
      <c r="C3" s="10"/>
      <c r="D3" s="10"/>
      <c r="E3" s="10"/>
      <c r="F3" s="10"/>
      <c r="G3" s="10"/>
      <c r="H3" s="10"/>
      <c r="I3" s="10"/>
      <c r="J3" s="10"/>
      <c r="K3" s="11"/>
    </row>
    <row r="5" spans="1:11" ht="15" customHeight="1">
      <c r="A5" s="3" t="s">
        <v>76</v>
      </c>
      <c r="B5" s="3"/>
    </row>
    <row r="6" spans="1:11" ht="15" customHeight="1">
      <c r="A6" s="3"/>
      <c r="B6" s="20" t="s">
        <v>10</v>
      </c>
      <c r="C6" s="20" t="s">
        <v>11</v>
      </c>
      <c r="D6" s="20" t="s">
        <v>12</v>
      </c>
      <c r="E6" s="20" t="s">
        <v>13</v>
      </c>
      <c r="F6" s="20" t="s">
        <v>14</v>
      </c>
      <c r="G6" s="20" t="s">
        <v>15</v>
      </c>
      <c r="H6" s="20" t="s">
        <v>16</v>
      </c>
      <c r="I6" s="20" t="s">
        <v>17</v>
      </c>
      <c r="J6" s="20" t="s">
        <v>18</v>
      </c>
      <c r="K6" s="20" t="s">
        <v>19</v>
      </c>
    </row>
    <row r="7" spans="1:11" s="6" customFormat="1" ht="34.5" customHeight="1">
      <c r="B7" s="20" t="s">
        <v>20</v>
      </c>
      <c r="C7" s="20" t="s">
        <v>21</v>
      </c>
      <c r="D7" s="20" t="s">
        <v>22</v>
      </c>
      <c r="E7" s="20" t="s">
        <v>23</v>
      </c>
      <c r="F7" s="20" t="s">
        <v>1</v>
      </c>
      <c r="G7" s="20" t="s">
        <v>25</v>
      </c>
      <c r="H7" s="20" t="s">
        <v>26</v>
      </c>
      <c r="I7" s="20" t="s">
        <v>27</v>
      </c>
      <c r="J7" s="20" t="s">
        <v>28</v>
      </c>
      <c r="K7" s="20" t="s">
        <v>29</v>
      </c>
    </row>
    <row r="8" spans="1:11" s="6" customFormat="1" ht="34.5" customHeight="1">
      <c r="B8" s="20"/>
      <c r="C8" s="20"/>
      <c r="D8" s="20"/>
      <c r="E8" s="20"/>
      <c r="F8" s="20"/>
      <c r="G8" s="20"/>
      <c r="H8" s="20"/>
      <c r="I8" s="20"/>
      <c r="J8" s="20"/>
      <c r="K8" s="20"/>
    </row>
    <row r="9" spans="1:11" ht="97.8" customHeight="1">
      <c r="B9" s="21" t="s">
        <v>35</v>
      </c>
      <c r="C9" s="22" t="s">
        <v>120</v>
      </c>
      <c r="D9" s="23" t="s">
        <v>106</v>
      </c>
      <c r="E9" s="32" t="e">
        <f>AVERAGE('MRS(input_separate)'!B6:B17)</f>
        <v>#DIV/0!</v>
      </c>
      <c r="F9" s="22" t="s">
        <v>127</v>
      </c>
      <c r="G9" s="73" t="s">
        <v>107</v>
      </c>
      <c r="H9" s="93" t="s">
        <v>121</v>
      </c>
      <c r="I9" s="94" t="s">
        <v>122</v>
      </c>
      <c r="J9" s="73" t="s">
        <v>50</v>
      </c>
      <c r="K9" s="73" t="s">
        <v>50</v>
      </c>
    </row>
    <row r="10" spans="1:11" ht="81" customHeight="1">
      <c r="B10" s="67" t="s">
        <v>73</v>
      </c>
      <c r="C10" s="22" t="s">
        <v>342</v>
      </c>
      <c r="D10" s="23" t="s">
        <v>165</v>
      </c>
      <c r="E10" s="32" t="e">
        <f>AVERAGE('MRS(input_separate)'!C6:C17)</f>
        <v>#DIV/0!</v>
      </c>
      <c r="F10" s="85" t="s">
        <v>343</v>
      </c>
      <c r="G10" s="73" t="s">
        <v>107</v>
      </c>
      <c r="H10" s="86" t="s">
        <v>345</v>
      </c>
      <c r="I10" s="74" t="s">
        <v>344</v>
      </c>
      <c r="J10" s="73" t="s">
        <v>346</v>
      </c>
      <c r="K10" s="73" t="s">
        <v>50</v>
      </c>
    </row>
    <row r="11" spans="1:11" ht="81" customHeight="1">
      <c r="B11" s="67" t="s">
        <v>77</v>
      </c>
      <c r="C11" s="22" t="s">
        <v>347</v>
      </c>
      <c r="D11" s="23" t="s">
        <v>254</v>
      </c>
      <c r="E11" s="32" t="e">
        <f>AVERAGE('MRS(input_separate)'!D6:D17)</f>
        <v>#DIV/0!</v>
      </c>
      <c r="F11" s="85" t="s">
        <v>343</v>
      </c>
      <c r="G11" s="73" t="s">
        <v>107</v>
      </c>
      <c r="H11" s="86" t="s">
        <v>345</v>
      </c>
      <c r="I11" s="74" t="s">
        <v>344</v>
      </c>
      <c r="J11" s="73" t="s">
        <v>346</v>
      </c>
      <c r="K11" s="73" t="s">
        <v>50</v>
      </c>
    </row>
    <row r="12" spans="1:11" ht="81" customHeight="1">
      <c r="B12" s="67" t="s">
        <v>88</v>
      </c>
      <c r="C12" s="22" t="s">
        <v>348</v>
      </c>
      <c r="D12" s="23" t="s">
        <v>168</v>
      </c>
      <c r="E12" s="32" t="e">
        <f>AVERAGE('MRS(input_separate)'!E6:E17)</f>
        <v>#DIV/0!</v>
      </c>
      <c r="F12" s="85" t="s">
        <v>349</v>
      </c>
      <c r="G12" s="73" t="s">
        <v>78</v>
      </c>
      <c r="H12" s="86" t="s">
        <v>350</v>
      </c>
      <c r="I12" s="74" t="s">
        <v>351</v>
      </c>
      <c r="J12" s="73" t="s">
        <v>50</v>
      </c>
      <c r="K12" s="73" t="s">
        <v>50</v>
      </c>
    </row>
    <row r="13" spans="1:11" ht="81" customHeight="1">
      <c r="B13" s="67" t="s">
        <v>89</v>
      </c>
      <c r="C13" s="22" t="s">
        <v>352</v>
      </c>
      <c r="D13" s="23" t="s">
        <v>353</v>
      </c>
      <c r="E13" s="32" t="e">
        <f>AVERAGE('MRS(input_separate)'!F6:F17)</f>
        <v>#DIV/0!</v>
      </c>
      <c r="F13" s="85" t="s">
        <v>349</v>
      </c>
      <c r="G13" s="73" t="s">
        <v>78</v>
      </c>
      <c r="H13" s="86" t="s">
        <v>350</v>
      </c>
      <c r="I13" s="74" t="s">
        <v>351</v>
      </c>
      <c r="J13" s="73" t="s">
        <v>50</v>
      </c>
      <c r="K13" s="73" t="s">
        <v>50</v>
      </c>
    </row>
    <row r="14" spans="1:11" ht="81" customHeight="1">
      <c r="B14" s="67" t="s">
        <v>90</v>
      </c>
      <c r="C14" s="22" t="s">
        <v>354</v>
      </c>
      <c r="D14" s="23" t="s">
        <v>213</v>
      </c>
      <c r="E14" s="32" t="e">
        <f>AVERAGE('MRS(input_separate)'!G6:G17)</f>
        <v>#DIV/0!</v>
      </c>
      <c r="F14" s="85" t="s">
        <v>349</v>
      </c>
      <c r="G14" s="73" t="s">
        <v>78</v>
      </c>
      <c r="H14" s="86" t="s">
        <v>350</v>
      </c>
      <c r="I14" s="74" t="s">
        <v>351</v>
      </c>
      <c r="J14" s="73" t="s">
        <v>50</v>
      </c>
      <c r="K14" s="73" t="s">
        <v>50</v>
      </c>
    </row>
    <row r="15" spans="1:11" ht="151.19999999999999" customHeight="1">
      <c r="B15" s="66"/>
      <c r="D15" s="65"/>
      <c r="E15" s="88"/>
      <c r="F15" s="88"/>
      <c r="G15" s="88"/>
      <c r="H15" s="87"/>
      <c r="I15" s="88"/>
    </row>
    <row r="16" spans="1:11" ht="15" customHeight="1">
      <c r="A16" s="3" t="s">
        <v>130</v>
      </c>
      <c r="B16" s="3"/>
    </row>
    <row r="17" spans="1:11" ht="15" customHeight="1">
      <c r="A17" s="3"/>
      <c r="B17" s="20" t="s">
        <v>10</v>
      </c>
      <c r="C17" s="20" t="s">
        <v>11</v>
      </c>
      <c r="D17" s="20" t="s">
        <v>12</v>
      </c>
      <c r="E17" s="20" t="s">
        <v>13</v>
      </c>
      <c r="F17" s="20" t="s">
        <v>14</v>
      </c>
      <c r="G17" s="20" t="s">
        <v>15</v>
      </c>
      <c r="H17" s="20" t="s">
        <v>16</v>
      </c>
      <c r="I17" s="20" t="s">
        <v>17</v>
      </c>
      <c r="J17" s="20" t="s">
        <v>18</v>
      </c>
      <c r="K17" s="20" t="s">
        <v>19</v>
      </c>
    </row>
    <row r="18" spans="1:11" s="6" customFormat="1" ht="34.5" customHeight="1">
      <c r="B18" s="20" t="s">
        <v>20</v>
      </c>
      <c r="C18" s="20" t="s">
        <v>21</v>
      </c>
      <c r="D18" s="20" t="s">
        <v>22</v>
      </c>
      <c r="E18" s="20" t="s">
        <v>23</v>
      </c>
      <c r="F18" s="20" t="s">
        <v>1</v>
      </c>
      <c r="G18" s="20" t="s">
        <v>25</v>
      </c>
      <c r="H18" s="20" t="s">
        <v>26</v>
      </c>
      <c r="I18" s="20" t="s">
        <v>27</v>
      </c>
      <c r="J18" s="20" t="s">
        <v>28</v>
      </c>
      <c r="K18" s="20" t="s">
        <v>29</v>
      </c>
    </row>
    <row r="19" spans="1:11" s="6" customFormat="1" ht="34.5" customHeight="1">
      <c r="B19" s="20"/>
      <c r="C19" s="20"/>
      <c r="D19" s="20"/>
      <c r="E19" s="20"/>
      <c r="F19" s="20"/>
      <c r="G19" s="20"/>
      <c r="H19" s="20"/>
      <c r="I19" s="20"/>
      <c r="J19" s="20"/>
      <c r="K19" s="20"/>
    </row>
    <row r="20" spans="1:11" ht="67.8" customHeight="1">
      <c r="B20" s="21" t="s">
        <v>481</v>
      </c>
      <c r="C20" s="22" t="s">
        <v>108</v>
      </c>
      <c r="D20" s="23" t="s">
        <v>124</v>
      </c>
      <c r="E20" s="32" t="e">
        <f>AVERAGE('MRS(input_separate)'!H6:H17)</f>
        <v>#DIV/0!</v>
      </c>
      <c r="F20" s="22" t="s">
        <v>92</v>
      </c>
      <c r="G20" s="73" t="s">
        <v>94</v>
      </c>
      <c r="H20" s="93" t="s">
        <v>109</v>
      </c>
      <c r="I20" s="94" t="s">
        <v>110</v>
      </c>
      <c r="J20" s="73" t="s">
        <v>93</v>
      </c>
      <c r="K20" s="73" t="s">
        <v>50</v>
      </c>
    </row>
    <row r="21" spans="1:11" ht="108.6" customHeight="1">
      <c r="B21" s="110" t="s">
        <v>73</v>
      </c>
      <c r="C21" s="107" t="s">
        <v>111</v>
      </c>
      <c r="D21" s="108" t="s">
        <v>464</v>
      </c>
      <c r="E21" s="32" t="e">
        <f>AVERAGE('MRS(input_separate)'!I6:I17)</f>
        <v>#DIV/0!</v>
      </c>
      <c r="F21" s="106" t="s">
        <v>465</v>
      </c>
      <c r="G21" s="109" t="s">
        <v>112</v>
      </c>
      <c r="H21" s="109" t="s">
        <v>113</v>
      </c>
      <c r="I21" s="111" t="s">
        <v>114</v>
      </c>
      <c r="J21" s="109" t="s">
        <v>115</v>
      </c>
      <c r="K21" s="109" t="s">
        <v>50</v>
      </c>
    </row>
    <row r="22" spans="1:11" ht="96.6" customHeight="1">
      <c r="B22" s="21" t="s">
        <v>77</v>
      </c>
      <c r="C22" s="22" t="s">
        <v>80</v>
      </c>
      <c r="D22" s="23" t="s">
        <v>463</v>
      </c>
      <c r="E22" s="32" t="e">
        <f>AVERAGE('MRS(input_separate)'!J6:J17)</f>
        <v>#DIV/0!</v>
      </c>
      <c r="F22" s="22" t="s">
        <v>404</v>
      </c>
      <c r="G22" s="73" t="s">
        <v>78</v>
      </c>
      <c r="H22" s="73" t="s">
        <v>75</v>
      </c>
      <c r="I22" s="74" t="s">
        <v>81</v>
      </c>
      <c r="J22" s="73" t="s">
        <v>50</v>
      </c>
      <c r="K22" s="73" t="s">
        <v>50</v>
      </c>
    </row>
    <row r="23" spans="1:11" ht="67.8" customHeight="1">
      <c r="B23" s="21" t="s">
        <v>88</v>
      </c>
      <c r="C23" s="22" t="s">
        <v>355</v>
      </c>
      <c r="D23" s="23" t="s">
        <v>277</v>
      </c>
      <c r="E23" s="32" t="e">
        <f>AVERAGE('MRS(input_separate)'!K6:K17)</f>
        <v>#DIV/0!</v>
      </c>
      <c r="F23" s="85" t="s">
        <v>349</v>
      </c>
      <c r="G23" s="73" t="s">
        <v>78</v>
      </c>
      <c r="H23" s="86" t="s">
        <v>350</v>
      </c>
      <c r="I23" s="74" t="s">
        <v>351</v>
      </c>
      <c r="J23" s="73" t="s">
        <v>50</v>
      </c>
      <c r="K23" s="73" t="s">
        <v>50</v>
      </c>
    </row>
    <row r="24" spans="1:11" ht="67.8" customHeight="1">
      <c r="B24" s="21" t="s">
        <v>89</v>
      </c>
      <c r="C24" s="22" t="s">
        <v>356</v>
      </c>
      <c r="D24" s="23" t="s">
        <v>298</v>
      </c>
      <c r="E24" s="32" t="e">
        <f>AVERAGE('MRS(input_separate)'!L6:L17)</f>
        <v>#DIV/0!</v>
      </c>
      <c r="F24" s="22" t="s">
        <v>357</v>
      </c>
      <c r="G24" s="73" t="s">
        <v>78</v>
      </c>
      <c r="H24" s="86" t="s">
        <v>350</v>
      </c>
      <c r="I24" s="74" t="s">
        <v>351</v>
      </c>
      <c r="J24" s="73" t="s">
        <v>50</v>
      </c>
      <c r="K24" s="73" t="s">
        <v>50</v>
      </c>
    </row>
    <row r="25" spans="1:11" ht="157.80000000000001" customHeight="1">
      <c r="B25" s="21" t="s">
        <v>90</v>
      </c>
      <c r="C25" s="22" t="s">
        <v>358</v>
      </c>
      <c r="D25" s="23" t="s">
        <v>305</v>
      </c>
      <c r="E25" s="32" t="e">
        <f>AVERAGE('MRS(input_separate)'!M6:M17)</f>
        <v>#DIV/0!</v>
      </c>
      <c r="F25" s="22" t="s">
        <v>211</v>
      </c>
      <c r="G25" s="73" t="s">
        <v>107</v>
      </c>
      <c r="H25" s="86" t="s">
        <v>345</v>
      </c>
      <c r="I25" s="94" t="s">
        <v>359</v>
      </c>
      <c r="J25" s="73" t="s">
        <v>50</v>
      </c>
      <c r="K25" s="73" t="s">
        <v>50</v>
      </c>
    </row>
    <row r="26" spans="1:11" ht="157.80000000000001" customHeight="1">
      <c r="B26" s="21" t="s">
        <v>116</v>
      </c>
      <c r="C26" s="22" t="s">
        <v>360</v>
      </c>
      <c r="D26" s="23" t="s">
        <v>284</v>
      </c>
      <c r="E26" s="32" t="e">
        <f>AVERAGE('MRS(input_separate)'!N6:N17)</f>
        <v>#DIV/0!</v>
      </c>
      <c r="F26" s="22" t="s">
        <v>211</v>
      </c>
      <c r="G26" s="73" t="s">
        <v>107</v>
      </c>
      <c r="H26" s="86" t="s">
        <v>345</v>
      </c>
      <c r="I26" s="94" t="s">
        <v>359</v>
      </c>
      <c r="J26" s="73" t="s">
        <v>50</v>
      </c>
      <c r="K26" s="73" t="s">
        <v>50</v>
      </c>
    </row>
    <row r="27" spans="1:11" ht="157.80000000000001" customHeight="1">
      <c r="B27" s="21" t="s">
        <v>117</v>
      </c>
      <c r="C27" s="22" t="s">
        <v>361</v>
      </c>
      <c r="D27" s="23" t="s">
        <v>221</v>
      </c>
      <c r="E27" s="32" t="e">
        <f>AVERAGE('MRS(input_separate)'!O6:O17)</f>
        <v>#DIV/0!</v>
      </c>
      <c r="F27" s="22" t="s">
        <v>211</v>
      </c>
      <c r="G27" s="73" t="s">
        <v>107</v>
      </c>
      <c r="H27" s="86" t="s">
        <v>345</v>
      </c>
      <c r="I27" s="94" t="s">
        <v>359</v>
      </c>
      <c r="J27" s="73" t="s">
        <v>50</v>
      </c>
      <c r="K27" s="73" t="s">
        <v>50</v>
      </c>
    </row>
    <row r="28" spans="1:11" ht="98.4" customHeight="1">
      <c r="B28" s="66"/>
      <c r="D28" s="65"/>
      <c r="E28" s="65"/>
      <c r="F28" s="65"/>
      <c r="G28" s="65"/>
      <c r="H28" s="87"/>
      <c r="I28" s="88"/>
    </row>
    <row r="29" spans="1:11" ht="49.2" customHeight="1">
      <c r="B29" s="66"/>
      <c r="D29" s="65"/>
      <c r="E29" s="65"/>
      <c r="F29" s="65"/>
      <c r="G29" s="65"/>
      <c r="H29" s="87"/>
      <c r="I29" s="88"/>
    </row>
    <row r="30" spans="1:11" ht="15" customHeight="1">
      <c r="A30" s="3" t="s">
        <v>396</v>
      </c>
      <c r="B30" s="3"/>
    </row>
    <row r="31" spans="1:11" ht="15" customHeight="1">
      <c r="A31" s="3"/>
      <c r="B31" s="20" t="s">
        <v>10</v>
      </c>
      <c r="C31" s="20" t="s">
        <v>11</v>
      </c>
      <c r="D31" s="20" t="s">
        <v>12</v>
      </c>
      <c r="E31" s="20" t="s">
        <v>13</v>
      </c>
      <c r="F31" s="20" t="s">
        <v>14</v>
      </c>
      <c r="G31" s="20" t="s">
        <v>15</v>
      </c>
      <c r="H31" s="20" t="s">
        <v>16</v>
      </c>
      <c r="I31" s="20" t="s">
        <v>17</v>
      </c>
      <c r="J31" s="20" t="s">
        <v>18</v>
      </c>
      <c r="K31" s="20" t="s">
        <v>19</v>
      </c>
    </row>
    <row r="32" spans="1:11" s="6" customFormat="1" ht="34.5" customHeight="1">
      <c r="B32" s="20" t="s">
        <v>20</v>
      </c>
      <c r="C32" s="20" t="s">
        <v>21</v>
      </c>
      <c r="D32" s="20" t="s">
        <v>22</v>
      </c>
      <c r="E32" s="20" t="s">
        <v>23</v>
      </c>
      <c r="F32" s="20" t="s">
        <v>1</v>
      </c>
      <c r="G32" s="20" t="s">
        <v>25</v>
      </c>
      <c r="H32" s="20" t="s">
        <v>26</v>
      </c>
      <c r="I32" s="20" t="s">
        <v>27</v>
      </c>
      <c r="J32" s="20" t="s">
        <v>28</v>
      </c>
      <c r="K32" s="20" t="s">
        <v>29</v>
      </c>
    </row>
    <row r="33" spans="1:11" s="6" customFormat="1" ht="34.5" customHeight="1">
      <c r="B33" s="20"/>
      <c r="C33" s="20"/>
      <c r="D33" s="20"/>
      <c r="E33" s="20"/>
      <c r="F33" s="20"/>
      <c r="G33" s="20"/>
      <c r="H33" s="20"/>
      <c r="I33" s="20"/>
      <c r="J33" s="20"/>
      <c r="K33" s="20"/>
    </row>
    <row r="34" spans="1:11" ht="113.4" customHeight="1">
      <c r="B34" s="21" t="s">
        <v>35</v>
      </c>
      <c r="C34" s="22" t="s">
        <v>362</v>
      </c>
      <c r="D34" s="23" t="s">
        <v>333</v>
      </c>
      <c r="E34" s="32" t="e">
        <f>AVERAGE('MRS(input_separate)'!P6:P17)</f>
        <v>#DIV/0!</v>
      </c>
      <c r="F34" s="85" t="s">
        <v>363</v>
      </c>
      <c r="G34" s="73" t="s">
        <v>107</v>
      </c>
      <c r="H34" s="86" t="s">
        <v>345</v>
      </c>
      <c r="I34" s="74" t="s">
        <v>364</v>
      </c>
      <c r="J34" s="73" t="s">
        <v>346</v>
      </c>
      <c r="K34" s="73" t="s">
        <v>50</v>
      </c>
    </row>
    <row r="35" spans="1:11" ht="108" customHeight="1">
      <c r="B35" s="21" t="s">
        <v>73</v>
      </c>
      <c r="C35" s="22" t="s">
        <v>366</v>
      </c>
      <c r="D35" s="23" t="s">
        <v>335</v>
      </c>
      <c r="E35" s="32" t="e">
        <f>AVERAGE('MRS(input_separate)'!Q6:Q17)</f>
        <v>#DIV/0!</v>
      </c>
      <c r="F35" s="21"/>
      <c r="G35" s="73" t="s">
        <v>107</v>
      </c>
      <c r="H35" s="86" t="s">
        <v>345</v>
      </c>
      <c r="I35" s="74" t="s">
        <v>367</v>
      </c>
      <c r="J35" s="73" t="s">
        <v>50</v>
      </c>
      <c r="K35" s="73" t="s">
        <v>50</v>
      </c>
    </row>
    <row r="36" spans="1:11" ht="108" customHeight="1">
      <c r="B36" s="21" t="s">
        <v>77</v>
      </c>
      <c r="C36" s="22" t="s">
        <v>368</v>
      </c>
      <c r="D36" s="23" t="s">
        <v>370</v>
      </c>
      <c r="E36" s="32" t="e">
        <f>AVERAGE('MRS(input_separate)'!R6:R17)</f>
        <v>#DIV/0!</v>
      </c>
      <c r="F36" s="21" t="s">
        <v>369</v>
      </c>
      <c r="G36" s="73" t="s">
        <v>107</v>
      </c>
      <c r="H36" s="86" t="s">
        <v>345</v>
      </c>
      <c r="I36" s="74" t="s">
        <v>371</v>
      </c>
      <c r="J36" s="73" t="s">
        <v>372</v>
      </c>
      <c r="K36" s="73" t="s">
        <v>50</v>
      </c>
    </row>
    <row r="37" spans="1:11" ht="108" customHeight="1">
      <c r="B37" s="21" t="s">
        <v>88</v>
      </c>
      <c r="C37" s="22" t="s">
        <v>374</v>
      </c>
      <c r="D37" s="23" t="s">
        <v>373</v>
      </c>
      <c r="E37" s="32" t="e">
        <f>AVERAGE('MRS(input_separate)'!S6:S17)</f>
        <v>#DIV/0!</v>
      </c>
      <c r="F37" s="21" t="s">
        <v>375</v>
      </c>
      <c r="G37" s="73" t="s">
        <v>107</v>
      </c>
      <c r="H37" s="86" t="s">
        <v>345</v>
      </c>
      <c r="I37" s="74" t="s">
        <v>376</v>
      </c>
      <c r="J37" s="73" t="s">
        <v>372</v>
      </c>
      <c r="K37" s="73" t="s">
        <v>50</v>
      </c>
    </row>
    <row r="38" spans="1:11" ht="56.4" customHeight="1">
      <c r="B38" s="21" t="s">
        <v>89</v>
      </c>
      <c r="C38" s="22" t="s">
        <v>377</v>
      </c>
      <c r="D38" s="23" t="s">
        <v>172</v>
      </c>
      <c r="E38" s="32" t="e">
        <f>AVERAGE('MRS(input_separate)'!T6:T17)</f>
        <v>#DIV/0!</v>
      </c>
      <c r="F38" s="21" t="s">
        <v>345</v>
      </c>
      <c r="G38" s="73" t="s">
        <v>107</v>
      </c>
      <c r="H38" s="86" t="s">
        <v>345</v>
      </c>
      <c r="I38" s="94" t="s">
        <v>378</v>
      </c>
      <c r="J38" s="73" t="s">
        <v>50</v>
      </c>
      <c r="K38" s="73" t="s">
        <v>50</v>
      </c>
    </row>
    <row r="39" spans="1:11" ht="56.4" customHeight="1">
      <c r="B39" s="21" t="s">
        <v>90</v>
      </c>
      <c r="C39" s="22" t="s">
        <v>379</v>
      </c>
      <c r="D39" s="23" t="s">
        <v>380</v>
      </c>
      <c r="E39" s="32" t="e">
        <f>AVERAGE('MRS(input_separate)'!U6:U17)</f>
        <v>#DIV/0!</v>
      </c>
      <c r="F39" s="21" t="s">
        <v>345</v>
      </c>
      <c r="G39" s="73" t="s">
        <v>107</v>
      </c>
      <c r="H39" s="86" t="s">
        <v>345</v>
      </c>
      <c r="I39" s="94" t="s">
        <v>381</v>
      </c>
      <c r="J39" s="73" t="s">
        <v>50</v>
      </c>
      <c r="K39" s="73" t="s">
        <v>50</v>
      </c>
    </row>
    <row r="40" spans="1:11" ht="90.6" customHeight="1">
      <c r="B40" s="21" t="s">
        <v>116</v>
      </c>
      <c r="C40" s="92" t="s">
        <v>418</v>
      </c>
      <c r="D40" s="23" t="s">
        <v>382</v>
      </c>
      <c r="E40" s="32" t="e">
        <f>AVERAGE('MRS(input_separate)'!V6:V17)</f>
        <v>#DIV/0!</v>
      </c>
      <c r="F40" s="115" t="s">
        <v>383</v>
      </c>
      <c r="G40" s="73" t="s">
        <v>107</v>
      </c>
      <c r="H40" s="86" t="s">
        <v>384</v>
      </c>
      <c r="I40" s="86" t="s">
        <v>345</v>
      </c>
      <c r="J40" s="73" t="s">
        <v>50</v>
      </c>
      <c r="K40" s="73" t="s">
        <v>50</v>
      </c>
    </row>
    <row r="41" spans="1:11" ht="81" customHeight="1">
      <c r="B41" s="67" t="s">
        <v>117</v>
      </c>
      <c r="C41" s="22" t="s">
        <v>385</v>
      </c>
      <c r="D41" s="23" t="s">
        <v>387</v>
      </c>
      <c r="E41" s="32" t="e">
        <f>AVERAGE('MRS(input_separate)'!W6:W17)</f>
        <v>#DIV/0!</v>
      </c>
      <c r="F41" s="85" t="s">
        <v>386</v>
      </c>
      <c r="G41" s="73" t="s">
        <v>78</v>
      </c>
      <c r="H41" s="86" t="s">
        <v>350</v>
      </c>
      <c r="I41" s="74" t="s">
        <v>388</v>
      </c>
      <c r="J41" s="73" t="s">
        <v>50</v>
      </c>
      <c r="K41" s="73" t="s">
        <v>50</v>
      </c>
    </row>
    <row r="42" spans="1:11" ht="81" customHeight="1">
      <c r="B42" s="67" t="s">
        <v>118</v>
      </c>
      <c r="C42" s="22" t="s">
        <v>389</v>
      </c>
      <c r="D42" s="23" t="s">
        <v>390</v>
      </c>
      <c r="E42" s="32" t="e">
        <f>AVERAGE('MRS(input_separate)'!X6:X17)</f>
        <v>#DIV/0!</v>
      </c>
      <c r="F42" s="85" t="s">
        <v>386</v>
      </c>
      <c r="G42" s="73" t="s">
        <v>78</v>
      </c>
      <c r="H42" s="86" t="s">
        <v>350</v>
      </c>
      <c r="I42" s="74" t="s">
        <v>391</v>
      </c>
      <c r="J42" s="73" t="s">
        <v>50</v>
      </c>
      <c r="K42" s="73" t="s">
        <v>50</v>
      </c>
    </row>
    <row r="43" spans="1:11" ht="55.8" customHeight="1">
      <c r="B43" s="67" t="s">
        <v>119</v>
      </c>
      <c r="C43" s="22" t="s">
        <v>392</v>
      </c>
      <c r="D43" s="23" t="s">
        <v>394</v>
      </c>
      <c r="E43" s="32" t="e">
        <f>AVERAGE('MRS(input_separate)'!Y6:Y17)</f>
        <v>#DIV/0!</v>
      </c>
      <c r="F43" s="85" t="s">
        <v>393</v>
      </c>
      <c r="G43" s="73" t="s">
        <v>78</v>
      </c>
      <c r="H43" s="86" t="s">
        <v>350</v>
      </c>
      <c r="I43" s="74" t="s">
        <v>395</v>
      </c>
      <c r="J43" s="73" t="s">
        <v>50</v>
      </c>
      <c r="K43" s="73" t="s">
        <v>50</v>
      </c>
    </row>
    <row r="44" spans="1:11" ht="53.4" customHeight="1">
      <c r="B44" s="66"/>
      <c r="D44" s="65"/>
      <c r="E44" s="65"/>
      <c r="F44" s="65"/>
      <c r="G44" s="65"/>
      <c r="H44" s="87"/>
      <c r="I44" s="88"/>
    </row>
    <row r="45" spans="1:11" ht="18.75" customHeight="1">
      <c r="A45" s="3" t="s">
        <v>397</v>
      </c>
      <c r="B45" s="3"/>
    </row>
    <row r="46" spans="1:11" ht="16.8" thickBot="1">
      <c r="B46" s="127" t="s">
        <v>47</v>
      </c>
      <c r="C46" s="127"/>
      <c r="D46" s="24" t="s">
        <v>1</v>
      </c>
    </row>
    <row r="47" spans="1:11" ht="16.8" thickBot="1">
      <c r="B47" s="128" t="e">
        <f>ROUNDDOWN('MRS(calc_process)'!G6, 0)</f>
        <v>#DIV/0!</v>
      </c>
      <c r="C47" s="129"/>
      <c r="D47" s="50" t="s">
        <v>57</v>
      </c>
    </row>
    <row r="48" spans="1:11" ht="20.25" customHeight="1">
      <c r="F48" s="7"/>
      <c r="G48" s="7"/>
    </row>
    <row r="49" spans="1:10" ht="14.25" customHeight="1">
      <c r="A49" s="3" t="s">
        <v>9</v>
      </c>
    </row>
    <row r="50" spans="1:10" ht="14.25" customHeight="1">
      <c r="B50" s="12" t="s">
        <v>31</v>
      </c>
      <c r="C50" s="126" t="s">
        <v>79</v>
      </c>
      <c r="D50" s="126"/>
      <c r="E50" s="126"/>
      <c r="F50" s="126"/>
      <c r="G50" s="126"/>
      <c r="H50" s="126"/>
      <c r="I50" s="126"/>
      <c r="J50" s="8"/>
    </row>
    <row r="51" spans="1:10" ht="14.25" customHeight="1">
      <c r="B51" s="12" t="s">
        <v>30</v>
      </c>
      <c r="C51" s="126" t="s">
        <v>32</v>
      </c>
      <c r="D51" s="126"/>
      <c r="E51" s="126"/>
      <c r="F51" s="126"/>
      <c r="G51" s="126"/>
      <c r="H51" s="126"/>
      <c r="I51" s="126"/>
      <c r="J51" s="8"/>
    </row>
    <row r="52" spans="1:10" ht="14.25" customHeight="1">
      <c r="B52" s="12" t="s">
        <v>33</v>
      </c>
      <c r="C52" s="126" t="s">
        <v>34</v>
      </c>
      <c r="D52" s="126"/>
      <c r="E52" s="126"/>
      <c r="F52" s="126"/>
      <c r="G52" s="126"/>
      <c r="H52" s="126"/>
      <c r="I52" s="126"/>
      <c r="J52" s="8"/>
    </row>
    <row r="53" spans="1:10">
      <c r="B53" s="1" t="s">
        <v>483</v>
      </c>
    </row>
    <row r="60" spans="1:10" ht="22.8">
      <c r="B60" s="55"/>
      <c r="C60" s="55"/>
      <c r="D60" s="55"/>
      <c r="E60" s="55"/>
    </row>
    <row r="61" spans="1:10" ht="76.05" customHeight="1">
      <c r="B61" s="56" t="s">
        <v>59</v>
      </c>
      <c r="C61" s="62" t="s">
        <v>60</v>
      </c>
      <c r="D61" s="56" t="s">
        <v>61</v>
      </c>
      <c r="E61" s="56" t="s">
        <v>62</v>
      </c>
    </row>
    <row r="62" spans="1:10" ht="58.95" customHeight="1">
      <c r="B62" s="56" t="s">
        <v>63</v>
      </c>
      <c r="C62" s="63" t="s">
        <v>64</v>
      </c>
      <c r="D62" s="57" t="s">
        <v>65</v>
      </c>
      <c r="E62" s="58" t="e">
        <f>IF(OR(E63="-",E64="-"),"-",E63-E64-E65)</f>
        <v>#REF!</v>
      </c>
    </row>
    <row r="63" spans="1:10" ht="58.95" customHeight="1">
      <c r="B63" s="59" t="s">
        <v>66</v>
      </c>
      <c r="C63" s="64" t="s">
        <v>67</v>
      </c>
      <c r="D63" s="60" t="s">
        <v>68</v>
      </c>
      <c r="E63" s="61" t="e">
        <f>[1]BE!H34</f>
        <v>#REF!</v>
      </c>
    </row>
    <row r="64" spans="1:10" ht="58.95" customHeight="1">
      <c r="B64" s="59" t="s">
        <v>69</v>
      </c>
      <c r="C64" s="64" t="s">
        <v>70</v>
      </c>
      <c r="D64" s="60" t="s">
        <v>68</v>
      </c>
      <c r="E64" s="61" t="e">
        <f>[1]PE!H34</f>
        <v>#REF!</v>
      </c>
    </row>
    <row r="65" spans="2:5" ht="58.95" customHeight="1">
      <c r="B65" s="59" t="s">
        <v>71</v>
      </c>
      <c r="C65" s="64" t="s">
        <v>72</v>
      </c>
      <c r="D65" s="60" t="s">
        <v>68</v>
      </c>
      <c r="E65" s="61" t="e">
        <f>IF([1]LE!H35="","-",[1]LE!H35)</f>
        <v>#REF!</v>
      </c>
    </row>
  </sheetData>
  <sheetProtection formatCells="0" formatRows="0"/>
  <mergeCells count="5">
    <mergeCell ref="B46:C46"/>
    <mergeCell ref="B47:C47"/>
    <mergeCell ref="C50:I50"/>
    <mergeCell ref="C51:I51"/>
    <mergeCell ref="C52:I52"/>
  </mergeCells>
  <pageMargins left="0.70866141732283472" right="0.70866141732283472" top="0.74803149606299213" bottom="0.74803149606299213" header="0.31496062992125984" footer="0.31496062992125984"/>
  <pageSetup paperSize="9" scale="15" orientation="landscape" r:id="rId1"/>
  <colBreaks count="1" manualBreakCount="1">
    <brk id="1" max="52"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4FB2C-B170-4446-9507-C516607FD2ED}">
  <sheetPr>
    <tabColor theme="9" tint="-0.249977111117893"/>
  </sheetPr>
  <dimension ref="A1:Y18"/>
  <sheetViews>
    <sheetView view="pageBreakPreview" topLeftCell="A5" zoomScale="83" zoomScaleNormal="100" zoomScaleSheetLayoutView="80" workbookViewId="0">
      <selection activeCell="A18" sqref="A18:M18"/>
    </sheetView>
  </sheetViews>
  <sheetFormatPr defaultColWidth="9" defaultRowHeight="13.8"/>
  <cols>
    <col min="1" max="1" width="20.796875" style="17" customWidth="1"/>
    <col min="2" max="2" width="47.19921875" style="17" customWidth="1"/>
    <col min="3" max="24" width="50.296875" style="17" customWidth="1"/>
    <col min="25" max="25" width="54.5" style="17" customWidth="1"/>
    <col min="26" max="16384" width="9" style="17"/>
  </cols>
  <sheetData>
    <row r="1" spans="1:25" ht="15" customHeight="1">
      <c r="B1" s="19"/>
      <c r="C1" s="19"/>
      <c r="D1" s="19"/>
      <c r="E1" s="19"/>
      <c r="F1" s="19"/>
      <c r="G1" s="19"/>
      <c r="H1" s="19"/>
      <c r="I1" s="19"/>
      <c r="J1" s="19"/>
      <c r="K1" s="19"/>
      <c r="L1" s="19"/>
      <c r="M1" s="19"/>
      <c r="N1" s="19"/>
      <c r="O1" s="19"/>
      <c r="P1" s="19"/>
      <c r="Q1" s="19"/>
      <c r="R1" s="19"/>
      <c r="S1" s="19"/>
      <c r="T1" s="19"/>
      <c r="U1" s="19"/>
      <c r="V1" s="19"/>
      <c r="W1" s="19"/>
      <c r="X1" s="19"/>
      <c r="Y1" s="19" t="str">
        <f>'MRS(input)'!K1</f>
        <v>Monitoring Spreadsheet: JCM_TH_TVER-12-01_ver01.0</v>
      </c>
    </row>
    <row r="2" spans="1:25" ht="15" customHeight="1">
      <c r="B2" s="19"/>
      <c r="C2" s="19"/>
      <c r="D2" s="19"/>
      <c r="E2" s="19"/>
      <c r="F2" s="19"/>
      <c r="G2" s="19"/>
      <c r="H2" s="19"/>
      <c r="I2" s="19"/>
      <c r="J2" s="19"/>
      <c r="K2" s="19"/>
      <c r="L2" s="19"/>
      <c r="M2" s="19"/>
      <c r="N2" s="19"/>
      <c r="O2" s="19"/>
      <c r="P2" s="19"/>
      <c r="Q2" s="19"/>
      <c r="R2" s="19"/>
      <c r="S2" s="19"/>
      <c r="T2" s="19"/>
      <c r="U2" s="19"/>
      <c r="V2" s="19"/>
      <c r="W2" s="19"/>
      <c r="X2" s="19"/>
      <c r="Y2" s="19" t="s">
        <v>95</v>
      </c>
    </row>
    <row r="3" spans="1:25" ht="16.2">
      <c r="A3" s="15" t="s">
        <v>84</v>
      </c>
      <c r="B3" s="16" t="s">
        <v>128</v>
      </c>
      <c r="C3" s="16" t="s">
        <v>398</v>
      </c>
      <c r="D3" s="16" t="s">
        <v>399</v>
      </c>
      <c r="E3" s="16" t="s">
        <v>400</v>
      </c>
      <c r="F3" s="16" t="s">
        <v>402</v>
      </c>
      <c r="G3" s="16" t="s">
        <v>403</v>
      </c>
      <c r="H3" s="16" t="s">
        <v>123</v>
      </c>
      <c r="I3" s="16" t="s">
        <v>125</v>
      </c>
      <c r="J3" s="16" t="s">
        <v>126</v>
      </c>
      <c r="K3" s="16" t="s">
        <v>405</v>
      </c>
      <c r="L3" s="16" t="s">
        <v>407</v>
      </c>
      <c r="M3" s="16" t="s">
        <v>408</v>
      </c>
      <c r="N3" s="16" t="s">
        <v>409</v>
      </c>
      <c r="O3" s="16" t="s">
        <v>410</v>
      </c>
      <c r="P3" s="16" t="s">
        <v>411</v>
      </c>
      <c r="Q3" s="16" t="s">
        <v>413</v>
      </c>
      <c r="R3" s="16" t="s">
        <v>368</v>
      </c>
      <c r="S3" s="16" t="s">
        <v>374</v>
      </c>
      <c r="T3" s="16" t="s">
        <v>416</v>
      </c>
      <c r="U3" s="16" t="s">
        <v>417</v>
      </c>
      <c r="V3" s="16" t="s">
        <v>419</v>
      </c>
      <c r="W3" s="16" t="s">
        <v>421</v>
      </c>
      <c r="X3" s="16" t="s">
        <v>422</v>
      </c>
      <c r="Y3" s="16" t="s">
        <v>423</v>
      </c>
    </row>
    <row r="4" spans="1:25" ht="66.599999999999994" customHeight="1">
      <c r="A4" s="15" t="s">
        <v>85</v>
      </c>
      <c r="B4" s="16" t="s">
        <v>106</v>
      </c>
      <c r="C4" s="16" t="s">
        <v>165</v>
      </c>
      <c r="D4" s="16" t="s">
        <v>254</v>
      </c>
      <c r="E4" s="16" t="s">
        <v>168</v>
      </c>
      <c r="F4" s="16" t="s">
        <v>353</v>
      </c>
      <c r="G4" s="16" t="s">
        <v>213</v>
      </c>
      <c r="H4" s="16" t="s">
        <v>104</v>
      </c>
      <c r="I4" s="16" t="s">
        <v>464</v>
      </c>
      <c r="J4" s="16" t="s">
        <v>463</v>
      </c>
      <c r="K4" s="16" t="s">
        <v>277</v>
      </c>
      <c r="L4" s="16" t="s">
        <v>298</v>
      </c>
      <c r="M4" s="16" t="s">
        <v>305</v>
      </c>
      <c r="N4" s="16" t="s">
        <v>284</v>
      </c>
      <c r="O4" s="16" t="s">
        <v>221</v>
      </c>
      <c r="P4" s="16" t="s">
        <v>333</v>
      </c>
      <c r="Q4" s="16" t="s">
        <v>335</v>
      </c>
      <c r="R4" s="16" t="s">
        <v>370</v>
      </c>
      <c r="S4" s="16" t="s">
        <v>373</v>
      </c>
      <c r="T4" s="16" t="s">
        <v>172</v>
      </c>
      <c r="U4" s="16" t="s">
        <v>380</v>
      </c>
      <c r="V4" s="16" t="s">
        <v>382</v>
      </c>
      <c r="W4" s="16" t="s">
        <v>387</v>
      </c>
      <c r="X4" s="16" t="s">
        <v>390</v>
      </c>
      <c r="Y4" s="16" t="s">
        <v>394</v>
      </c>
    </row>
    <row r="5" spans="1:25" ht="16.2">
      <c r="A5" s="15"/>
      <c r="B5" s="15" t="s">
        <v>129</v>
      </c>
      <c r="C5" s="15" t="s">
        <v>343</v>
      </c>
      <c r="D5" s="15" t="s">
        <v>343</v>
      </c>
      <c r="E5" s="15" t="s">
        <v>401</v>
      </c>
      <c r="F5" s="15" t="s">
        <v>401</v>
      </c>
      <c r="G5" s="15" t="s">
        <v>401</v>
      </c>
      <c r="H5" s="112" t="s">
        <v>92</v>
      </c>
      <c r="I5" s="112" t="s">
        <v>465</v>
      </c>
      <c r="J5" s="112" t="s">
        <v>91</v>
      </c>
      <c r="K5" s="112" t="s">
        <v>401</v>
      </c>
      <c r="L5" s="112" t="s">
        <v>406</v>
      </c>
      <c r="M5" s="112" t="s">
        <v>211</v>
      </c>
      <c r="N5" s="112" t="s">
        <v>211</v>
      </c>
      <c r="O5" s="112" t="s">
        <v>211</v>
      </c>
      <c r="P5" s="112" t="s">
        <v>412</v>
      </c>
      <c r="Q5" s="112" t="s">
        <v>102</v>
      </c>
      <c r="R5" s="112" t="s">
        <v>414</v>
      </c>
      <c r="S5" s="112" t="s">
        <v>415</v>
      </c>
      <c r="T5" s="112" t="s">
        <v>345</v>
      </c>
      <c r="U5" s="112" t="s">
        <v>345</v>
      </c>
      <c r="V5" s="112" t="s">
        <v>420</v>
      </c>
      <c r="W5" s="112" t="s">
        <v>386</v>
      </c>
      <c r="X5" s="112" t="s">
        <v>386</v>
      </c>
      <c r="Y5" s="112" t="s">
        <v>406</v>
      </c>
    </row>
    <row r="6" spans="1:25">
      <c r="A6" s="25">
        <v>1</v>
      </c>
      <c r="B6" s="26"/>
      <c r="C6" s="26"/>
      <c r="D6" s="26"/>
      <c r="E6" s="26"/>
      <c r="F6" s="26"/>
      <c r="G6" s="26"/>
      <c r="H6" s="26"/>
      <c r="I6" s="26"/>
      <c r="J6" s="26"/>
      <c r="K6" s="26"/>
      <c r="L6" s="26"/>
      <c r="M6" s="26"/>
      <c r="N6" s="26"/>
      <c r="O6" s="26"/>
      <c r="P6" s="26"/>
      <c r="Q6" s="26"/>
      <c r="R6" s="26"/>
      <c r="S6" s="26"/>
      <c r="T6" s="26"/>
      <c r="U6" s="26"/>
      <c r="V6" s="26"/>
      <c r="W6" s="26"/>
      <c r="X6" s="26"/>
      <c r="Y6" s="26"/>
    </row>
    <row r="7" spans="1:25">
      <c r="A7" s="25">
        <v>2</v>
      </c>
      <c r="B7" s="26"/>
      <c r="C7" s="26"/>
      <c r="D7" s="26"/>
      <c r="E7" s="26"/>
      <c r="F7" s="26"/>
      <c r="G7" s="26"/>
      <c r="H7" s="26"/>
      <c r="I7" s="26"/>
      <c r="J7" s="26"/>
      <c r="K7" s="26"/>
      <c r="L7" s="26"/>
      <c r="M7" s="26"/>
      <c r="N7" s="26"/>
      <c r="O7" s="26"/>
      <c r="P7" s="26"/>
      <c r="Q7" s="26"/>
      <c r="R7" s="26"/>
      <c r="S7" s="26"/>
      <c r="T7" s="26"/>
      <c r="U7" s="26"/>
      <c r="V7" s="26"/>
      <c r="W7" s="26"/>
      <c r="X7" s="26"/>
      <c r="Y7" s="26"/>
    </row>
    <row r="8" spans="1:25">
      <c r="A8" s="25">
        <v>3</v>
      </c>
      <c r="B8" s="26"/>
      <c r="C8" s="26"/>
      <c r="D8" s="26"/>
      <c r="E8" s="26"/>
      <c r="F8" s="26"/>
      <c r="G8" s="26"/>
      <c r="H8" s="26"/>
      <c r="I8" s="26"/>
      <c r="J8" s="26"/>
      <c r="K8" s="26"/>
      <c r="L8" s="26"/>
      <c r="M8" s="26"/>
      <c r="N8" s="26"/>
      <c r="O8" s="26"/>
      <c r="P8" s="26"/>
      <c r="Q8" s="26"/>
      <c r="R8" s="26"/>
      <c r="S8" s="26"/>
      <c r="T8" s="26"/>
      <c r="U8" s="26"/>
      <c r="V8" s="26"/>
      <c r="W8" s="26"/>
      <c r="X8" s="26"/>
      <c r="Y8" s="26"/>
    </row>
    <row r="9" spans="1:25">
      <c r="A9" s="25">
        <v>4</v>
      </c>
      <c r="B9" s="26"/>
      <c r="C9" s="26"/>
      <c r="D9" s="26"/>
      <c r="E9" s="26"/>
      <c r="F9" s="26"/>
      <c r="G9" s="26"/>
      <c r="H9" s="26"/>
      <c r="I9" s="26"/>
      <c r="J9" s="26"/>
      <c r="K9" s="26"/>
      <c r="L9" s="26"/>
      <c r="M9" s="26"/>
      <c r="N9" s="26"/>
      <c r="O9" s="26"/>
      <c r="P9" s="26"/>
      <c r="Q9" s="26"/>
      <c r="R9" s="26"/>
      <c r="S9" s="26"/>
      <c r="T9" s="26"/>
      <c r="U9" s="26"/>
      <c r="V9" s="26"/>
      <c r="W9" s="26"/>
      <c r="X9" s="26"/>
      <c r="Y9" s="26"/>
    </row>
    <row r="10" spans="1:25">
      <c r="A10" s="25">
        <v>5</v>
      </c>
      <c r="B10" s="26"/>
      <c r="C10" s="26"/>
      <c r="D10" s="26"/>
      <c r="E10" s="26"/>
      <c r="F10" s="26"/>
      <c r="G10" s="26"/>
      <c r="H10" s="26"/>
      <c r="I10" s="26"/>
      <c r="J10" s="26"/>
      <c r="K10" s="26"/>
      <c r="L10" s="26"/>
      <c r="M10" s="26"/>
      <c r="N10" s="26"/>
      <c r="O10" s="26"/>
      <c r="P10" s="26"/>
      <c r="Q10" s="26"/>
      <c r="R10" s="26"/>
      <c r="S10" s="26"/>
      <c r="T10" s="26"/>
      <c r="U10" s="26"/>
      <c r="V10" s="26"/>
      <c r="W10" s="26"/>
      <c r="X10" s="26"/>
      <c r="Y10" s="26"/>
    </row>
    <row r="11" spans="1:25">
      <c r="A11" s="25">
        <v>6</v>
      </c>
      <c r="B11" s="26"/>
      <c r="C11" s="26"/>
      <c r="D11" s="26"/>
      <c r="E11" s="26"/>
      <c r="F11" s="26"/>
      <c r="G11" s="26"/>
      <c r="H11" s="26"/>
      <c r="I11" s="26"/>
      <c r="J11" s="26"/>
      <c r="K11" s="26"/>
      <c r="L11" s="26"/>
      <c r="M11" s="26"/>
      <c r="N11" s="26"/>
      <c r="O11" s="26"/>
      <c r="P11" s="26"/>
      <c r="Q11" s="26"/>
      <c r="R11" s="26"/>
      <c r="S11" s="26"/>
      <c r="T11" s="26"/>
      <c r="U11" s="26"/>
      <c r="V11" s="26"/>
      <c r="W11" s="26"/>
      <c r="X11" s="26"/>
      <c r="Y11" s="26"/>
    </row>
    <row r="12" spans="1:25">
      <c r="A12" s="25">
        <v>7</v>
      </c>
      <c r="B12" s="26"/>
      <c r="C12" s="26"/>
      <c r="D12" s="26"/>
      <c r="E12" s="26"/>
      <c r="F12" s="26"/>
      <c r="G12" s="26"/>
      <c r="H12" s="26"/>
      <c r="I12" s="26"/>
      <c r="J12" s="26"/>
      <c r="K12" s="26"/>
      <c r="L12" s="26"/>
      <c r="M12" s="26"/>
      <c r="N12" s="26"/>
      <c r="O12" s="26"/>
      <c r="P12" s="26"/>
      <c r="Q12" s="26"/>
      <c r="R12" s="26"/>
      <c r="S12" s="26"/>
      <c r="T12" s="26"/>
      <c r="U12" s="26"/>
      <c r="V12" s="26"/>
      <c r="W12" s="26"/>
      <c r="X12" s="26"/>
      <c r="Y12" s="26"/>
    </row>
    <row r="13" spans="1:25">
      <c r="A13" s="25">
        <v>8</v>
      </c>
      <c r="B13" s="26"/>
      <c r="C13" s="26"/>
      <c r="D13" s="26"/>
      <c r="E13" s="26"/>
      <c r="F13" s="26"/>
      <c r="G13" s="26"/>
      <c r="H13" s="26"/>
      <c r="I13" s="26"/>
      <c r="J13" s="26"/>
      <c r="K13" s="26"/>
      <c r="L13" s="26"/>
      <c r="M13" s="26"/>
      <c r="N13" s="26"/>
      <c r="O13" s="26"/>
      <c r="P13" s="26"/>
      <c r="Q13" s="26"/>
      <c r="R13" s="26"/>
      <c r="S13" s="26"/>
      <c r="T13" s="26"/>
      <c r="U13" s="26"/>
      <c r="V13" s="26"/>
      <c r="W13" s="26"/>
      <c r="X13" s="26"/>
      <c r="Y13" s="26"/>
    </row>
    <row r="14" spans="1:25">
      <c r="A14" s="25">
        <v>9</v>
      </c>
      <c r="B14" s="26"/>
      <c r="C14" s="26"/>
      <c r="D14" s="26"/>
      <c r="E14" s="26"/>
      <c r="F14" s="26"/>
      <c r="G14" s="26"/>
      <c r="H14" s="26"/>
      <c r="I14" s="26"/>
      <c r="J14" s="26"/>
      <c r="K14" s="26"/>
      <c r="L14" s="26"/>
      <c r="M14" s="26"/>
      <c r="N14" s="26"/>
      <c r="O14" s="26"/>
      <c r="P14" s="26"/>
      <c r="Q14" s="26"/>
      <c r="R14" s="26"/>
      <c r="S14" s="26"/>
      <c r="T14" s="26"/>
      <c r="U14" s="26"/>
      <c r="V14" s="26"/>
      <c r="W14" s="26"/>
      <c r="X14" s="26"/>
      <c r="Y14" s="26"/>
    </row>
    <row r="15" spans="1:25">
      <c r="A15" s="25">
        <v>10</v>
      </c>
      <c r="B15" s="26"/>
      <c r="C15" s="26"/>
      <c r="D15" s="26"/>
      <c r="E15" s="26"/>
      <c r="F15" s="26"/>
      <c r="G15" s="26"/>
      <c r="H15" s="26"/>
      <c r="I15" s="26"/>
      <c r="J15" s="26"/>
      <c r="K15" s="26"/>
      <c r="L15" s="26"/>
      <c r="M15" s="26"/>
      <c r="N15" s="26"/>
      <c r="O15" s="26"/>
      <c r="P15" s="26"/>
      <c r="Q15" s="26"/>
      <c r="R15" s="26"/>
      <c r="S15" s="26"/>
      <c r="T15" s="26"/>
      <c r="U15" s="26"/>
      <c r="V15" s="26"/>
      <c r="W15" s="26"/>
      <c r="X15" s="26"/>
      <c r="Y15" s="26"/>
    </row>
    <row r="16" spans="1:25">
      <c r="A16" s="25">
        <v>11</v>
      </c>
      <c r="B16" s="26"/>
      <c r="C16" s="26"/>
      <c r="D16" s="26"/>
      <c r="E16" s="26"/>
      <c r="F16" s="26"/>
      <c r="G16" s="26"/>
      <c r="H16" s="26"/>
      <c r="I16" s="26"/>
      <c r="J16" s="26"/>
      <c r="K16" s="26"/>
      <c r="L16" s="26"/>
      <c r="M16" s="26"/>
      <c r="N16" s="26"/>
      <c r="O16" s="26"/>
      <c r="P16" s="26"/>
      <c r="Q16" s="26"/>
      <c r="R16" s="26"/>
      <c r="S16" s="26"/>
      <c r="T16" s="26"/>
      <c r="U16" s="26"/>
      <c r="V16" s="26"/>
      <c r="W16" s="26"/>
      <c r="X16" s="26"/>
      <c r="Y16" s="26"/>
    </row>
    <row r="17" spans="1:25">
      <c r="A17" s="25">
        <v>12</v>
      </c>
      <c r="B17" s="26"/>
      <c r="C17" s="26"/>
      <c r="D17" s="26"/>
      <c r="E17" s="26"/>
      <c r="F17" s="26"/>
      <c r="G17" s="26"/>
      <c r="H17" s="26"/>
      <c r="I17" s="26"/>
      <c r="J17" s="26"/>
      <c r="K17" s="26"/>
      <c r="L17" s="26"/>
      <c r="M17" s="26"/>
      <c r="N17" s="26"/>
      <c r="O17" s="26"/>
      <c r="P17" s="26"/>
      <c r="Q17" s="26"/>
      <c r="R17" s="26"/>
      <c r="S17" s="26"/>
      <c r="T17" s="26"/>
      <c r="U17" s="26"/>
      <c r="V17" s="26"/>
      <c r="W17" s="26"/>
      <c r="X17" s="26"/>
      <c r="Y17" s="26"/>
    </row>
    <row r="18" spans="1:25">
      <c r="A18" s="157" t="s">
        <v>483</v>
      </c>
      <c r="B18" s="157"/>
      <c r="C18" s="157"/>
      <c r="D18" s="157"/>
      <c r="E18" s="157"/>
      <c r="F18" s="157"/>
      <c r="G18" s="157"/>
      <c r="H18" s="157"/>
      <c r="I18" s="157"/>
      <c r="J18" s="157"/>
      <c r="K18" s="157"/>
      <c r="L18" s="157"/>
      <c r="M18" s="157"/>
    </row>
  </sheetData>
  <sheetProtection formatCells="0" formatRows="0"/>
  <mergeCells count="1">
    <mergeCell ref="A18:M18"/>
  </mergeCells>
  <pageMargins left="0.7" right="0.7" top="0.75" bottom="0.75" header="0.3" footer="0.3"/>
  <pageSetup paperSize="9" scale="54" orientation="portrait" r:id="rId1"/>
  <colBreaks count="2" manualBreakCount="2">
    <brk id="19" max="104" man="1"/>
    <brk id="22" max="10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4FDFE-8C32-46DF-8CC5-A1DDEBB14F4B}">
  <sheetPr>
    <tabColor theme="9" tint="-0.249977111117893"/>
  </sheetPr>
  <dimension ref="A1:P226"/>
  <sheetViews>
    <sheetView showGridLines="0" view="pageBreakPreview" zoomScaleNormal="100" zoomScaleSheetLayoutView="100" workbookViewId="0">
      <selection activeCell="J9" sqref="J9"/>
    </sheetView>
  </sheetViews>
  <sheetFormatPr defaultColWidth="9" defaultRowHeight="13.8"/>
  <cols>
    <col min="1" max="2" width="2.69921875" style="1" customWidth="1"/>
    <col min="3" max="4" width="3.69921875" style="1" customWidth="1"/>
    <col min="5" max="5" width="47.19921875" style="1" customWidth="1"/>
    <col min="6" max="6" width="12.296875" style="1" customWidth="1"/>
    <col min="7" max="7" width="12.69921875" style="1" customWidth="1"/>
    <col min="8" max="8" width="14.8984375" style="1" customWidth="1"/>
    <col min="9" max="9" width="14.09765625" style="2" customWidth="1"/>
    <col min="10" max="10" width="13.69921875" style="1" customWidth="1"/>
    <col min="11" max="16384" width="9" style="1"/>
  </cols>
  <sheetData>
    <row r="1" spans="1:9" ht="18" customHeight="1">
      <c r="I1" s="9" t="str">
        <f>'MRS(input)'!K1</f>
        <v>Monitoring Spreadsheet: JCM_TH_TVER-12-01_ver01.0</v>
      </c>
    </row>
    <row r="2" spans="1:9" ht="18" customHeight="1">
      <c r="I2" s="9" t="str">
        <f>'MRS(input)'!K2</f>
        <v>Reference Number:</v>
      </c>
    </row>
    <row r="3" spans="1:9" ht="27.75" customHeight="1">
      <c r="A3" s="140" t="s">
        <v>482</v>
      </c>
      <c r="B3" s="140"/>
      <c r="C3" s="140"/>
      <c r="D3" s="140"/>
      <c r="E3" s="140"/>
      <c r="F3" s="140"/>
      <c r="G3" s="140"/>
      <c r="H3" s="140"/>
      <c r="I3" s="140"/>
    </row>
    <row r="4" spans="1:9" ht="11.25" customHeight="1"/>
    <row r="5" spans="1:9" ht="18.75" customHeight="1">
      <c r="A5" s="41" t="s">
        <v>2</v>
      </c>
      <c r="B5" s="37"/>
      <c r="C5" s="37"/>
      <c r="D5" s="37"/>
      <c r="E5" s="36"/>
      <c r="F5" s="38" t="s">
        <v>6</v>
      </c>
      <c r="G5" s="46" t="s">
        <v>0</v>
      </c>
      <c r="H5" s="38" t="s">
        <v>1</v>
      </c>
      <c r="I5" s="39" t="s">
        <v>7</v>
      </c>
    </row>
    <row r="6" spans="1:9" ht="18.75" customHeight="1">
      <c r="A6" s="43"/>
      <c r="B6" s="134" t="s">
        <v>458</v>
      </c>
      <c r="C6" s="134"/>
      <c r="D6" s="134"/>
      <c r="E6" s="134"/>
      <c r="F6" s="28" t="s">
        <v>50</v>
      </c>
      <c r="G6" s="113" t="e">
        <f>G8-G83-G182</f>
        <v>#DIV/0!</v>
      </c>
      <c r="H6" s="76" t="s">
        <v>57</v>
      </c>
      <c r="I6" s="40" t="s">
        <v>39</v>
      </c>
    </row>
    <row r="7" spans="1:9" ht="18.75" customHeight="1">
      <c r="A7" s="41" t="s">
        <v>132</v>
      </c>
      <c r="B7" s="36"/>
      <c r="C7" s="37"/>
      <c r="D7" s="38"/>
      <c r="E7" s="38"/>
      <c r="F7" s="38"/>
      <c r="G7" s="41"/>
      <c r="H7" s="36"/>
      <c r="I7" s="38"/>
    </row>
    <row r="8" spans="1:9" ht="20.399999999999999" customHeight="1">
      <c r="A8" s="42"/>
      <c r="B8" s="141" t="s">
        <v>459</v>
      </c>
      <c r="C8" s="134"/>
      <c r="D8" s="134"/>
      <c r="E8" s="134"/>
      <c r="F8" s="28" t="s">
        <v>50</v>
      </c>
      <c r="G8" s="96" t="e">
        <f>G9</f>
        <v>#DIV/0!</v>
      </c>
      <c r="H8" s="29" t="s">
        <v>57</v>
      </c>
      <c r="I8" s="40" t="s">
        <v>462</v>
      </c>
    </row>
    <row r="9" spans="1:9" ht="36" customHeight="1">
      <c r="A9" s="42"/>
      <c r="B9" s="44"/>
      <c r="C9" s="130" t="s">
        <v>460</v>
      </c>
      <c r="D9" s="130"/>
      <c r="E9" s="130"/>
      <c r="F9" s="40" t="s">
        <v>131</v>
      </c>
      <c r="G9" s="95" t="e">
        <f>G10+G11+G12+G13+G14</f>
        <v>#DIV/0!</v>
      </c>
      <c r="H9" s="35" t="s">
        <v>57</v>
      </c>
      <c r="I9" s="84" t="s">
        <v>86</v>
      </c>
    </row>
    <row r="10" spans="1:9" ht="40.200000000000003" customHeight="1">
      <c r="A10" s="43"/>
      <c r="B10" s="45"/>
      <c r="C10" s="142" t="s">
        <v>135</v>
      </c>
      <c r="D10" s="142"/>
      <c r="E10" s="142"/>
      <c r="F10" s="40" t="s">
        <v>137</v>
      </c>
      <c r="G10" s="75" t="e">
        <f>G17</f>
        <v>#DIV/0!</v>
      </c>
      <c r="H10" s="35" t="s">
        <v>97</v>
      </c>
      <c r="I10" s="70" t="s">
        <v>136</v>
      </c>
    </row>
    <row r="11" spans="1:9" ht="60" customHeight="1">
      <c r="A11" s="42"/>
      <c r="B11" s="68"/>
      <c r="C11" s="130" t="s">
        <v>138</v>
      </c>
      <c r="D11" s="130"/>
      <c r="E11" s="130"/>
      <c r="F11" s="40" t="s">
        <v>139</v>
      </c>
      <c r="G11" s="89" t="e">
        <f>G30</f>
        <v>#DIV/0!</v>
      </c>
      <c r="H11" s="35" t="s">
        <v>97</v>
      </c>
      <c r="I11" s="84" t="s">
        <v>140</v>
      </c>
    </row>
    <row r="12" spans="1:9" ht="47.4" customHeight="1">
      <c r="A12" s="42"/>
      <c r="B12" s="68"/>
      <c r="C12" s="143" t="s">
        <v>141</v>
      </c>
      <c r="D12" s="144"/>
      <c r="E12" s="145"/>
      <c r="F12" s="40" t="s">
        <v>142</v>
      </c>
      <c r="G12" s="125" t="e">
        <f>G42+G53</f>
        <v>#DIV/0!</v>
      </c>
      <c r="H12" s="35" t="s">
        <v>97</v>
      </c>
      <c r="I12" s="84" t="s">
        <v>461</v>
      </c>
    </row>
    <row r="13" spans="1:9" ht="47.4" customHeight="1">
      <c r="A13" s="42"/>
      <c r="B13" s="68"/>
      <c r="C13" s="146" t="s">
        <v>144</v>
      </c>
      <c r="D13" s="147"/>
      <c r="E13" s="148"/>
      <c r="F13" s="40" t="s">
        <v>139</v>
      </c>
      <c r="G13" s="91" t="e">
        <f>G64</f>
        <v>#DIV/0!</v>
      </c>
      <c r="H13" s="35" t="s">
        <v>97</v>
      </c>
      <c r="I13" s="84" t="s">
        <v>143</v>
      </c>
    </row>
    <row r="14" spans="1:9" ht="47.4" customHeight="1">
      <c r="A14" s="42"/>
      <c r="B14" s="68"/>
      <c r="C14" s="146" t="s">
        <v>146</v>
      </c>
      <c r="D14" s="147"/>
      <c r="E14" s="148"/>
      <c r="F14" s="40" t="s">
        <v>142</v>
      </c>
      <c r="G14" s="91" t="e">
        <f>G73</f>
        <v>#DIV/0!</v>
      </c>
      <c r="H14" s="35" t="s">
        <v>97</v>
      </c>
      <c r="I14" s="84" t="s">
        <v>145</v>
      </c>
    </row>
    <row r="15" spans="1:9" ht="51.6" customHeight="1">
      <c r="C15" s="8"/>
      <c r="D15" s="8"/>
      <c r="E15" s="8"/>
      <c r="F15" s="2"/>
      <c r="G15" s="80"/>
      <c r="H15" s="81"/>
    </row>
    <row r="16" spans="1:9" ht="18.75" customHeight="1">
      <c r="A16" s="43"/>
      <c r="B16" s="131" t="s">
        <v>147</v>
      </c>
      <c r="C16" s="132"/>
      <c r="D16" s="132"/>
      <c r="E16" s="132"/>
      <c r="F16" s="133"/>
      <c r="G16" s="98"/>
      <c r="H16" s="29"/>
      <c r="I16" s="72"/>
    </row>
    <row r="17" spans="1:16" ht="42" customHeight="1">
      <c r="A17" s="42"/>
      <c r="B17" s="68"/>
      <c r="C17" s="130" t="s">
        <v>148</v>
      </c>
      <c r="D17" s="130"/>
      <c r="E17" s="130"/>
      <c r="F17" s="40" t="s">
        <v>137</v>
      </c>
      <c r="G17" s="99" t="e">
        <f>G18+G19</f>
        <v>#DIV/0!</v>
      </c>
      <c r="H17" s="100" t="s">
        <v>97</v>
      </c>
      <c r="I17" s="90" t="s">
        <v>136</v>
      </c>
    </row>
    <row r="18" spans="1:16" ht="42" customHeight="1">
      <c r="A18" s="42"/>
      <c r="B18" s="68"/>
      <c r="C18" s="130" t="s">
        <v>149</v>
      </c>
      <c r="D18" s="130"/>
      <c r="E18" s="130"/>
      <c r="F18" s="40" t="s">
        <v>151</v>
      </c>
      <c r="G18" s="99" t="e">
        <f>G22</f>
        <v>#DIV/0!</v>
      </c>
      <c r="H18" s="100" t="s">
        <v>97</v>
      </c>
      <c r="I18" s="90" t="s">
        <v>153</v>
      </c>
    </row>
    <row r="19" spans="1:16" ht="42" customHeight="1">
      <c r="A19" s="42"/>
      <c r="B19" s="68"/>
      <c r="C19" s="130" t="s">
        <v>150</v>
      </c>
      <c r="D19" s="130"/>
      <c r="E19" s="130"/>
      <c r="F19" s="40" t="s">
        <v>152</v>
      </c>
      <c r="G19" s="99">
        <f>Tool_02_01!G6</f>
        <v>0</v>
      </c>
      <c r="H19" s="100" t="s">
        <v>97</v>
      </c>
      <c r="I19" s="90" t="s">
        <v>154</v>
      </c>
      <c r="J19" s="124" t="s">
        <v>466</v>
      </c>
    </row>
    <row r="20" spans="1:16" ht="51.6" customHeight="1">
      <c r="C20" s="8"/>
      <c r="D20" s="8"/>
      <c r="E20" s="8"/>
      <c r="F20" s="2"/>
      <c r="G20" s="80"/>
      <c r="H20" s="81"/>
    </row>
    <row r="21" spans="1:16" ht="18.75" customHeight="1">
      <c r="A21" s="43"/>
      <c r="B21" s="131" t="s">
        <v>155</v>
      </c>
      <c r="C21" s="132"/>
      <c r="D21" s="132"/>
      <c r="E21" s="132"/>
      <c r="F21" s="133"/>
      <c r="G21" s="98"/>
      <c r="H21" s="29"/>
      <c r="I21" s="72"/>
    </row>
    <row r="22" spans="1:16" ht="42" customHeight="1">
      <c r="A22" s="42"/>
      <c r="B22" s="68"/>
      <c r="C22" s="130" t="s">
        <v>149</v>
      </c>
      <c r="D22" s="130"/>
      <c r="E22" s="130"/>
      <c r="F22" s="40" t="s">
        <v>151</v>
      </c>
      <c r="G22" s="99" t="e">
        <f>G23*G24*(1+G25)</f>
        <v>#DIV/0!</v>
      </c>
      <c r="H22" s="100" t="s">
        <v>97</v>
      </c>
      <c r="I22" s="90" t="s">
        <v>153</v>
      </c>
    </row>
    <row r="23" spans="1:16" ht="42" customHeight="1">
      <c r="A23" s="42"/>
      <c r="B23" s="68"/>
      <c r="C23" s="130" t="s">
        <v>156</v>
      </c>
      <c r="D23" s="130"/>
      <c r="E23" s="130"/>
      <c r="F23" s="40" t="s">
        <v>151</v>
      </c>
      <c r="G23" s="99" t="e">
        <f>'MRS(input)'!E20</f>
        <v>#DIV/0!</v>
      </c>
      <c r="H23" s="100" t="s">
        <v>157</v>
      </c>
      <c r="I23" s="90" t="s">
        <v>99</v>
      </c>
    </row>
    <row r="24" spans="1:16" ht="40.950000000000003" customHeight="1">
      <c r="A24" s="42"/>
      <c r="B24" s="68"/>
      <c r="C24" s="130" t="s">
        <v>82</v>
      </c>
      <c r="D24" s="130"/>
      <c r="E24" s="130"/>
      <c r="F24" s="40" t="s">
        <v>151</v>
      </c>
      <c r="G24" s="117" t="e">
        <f>'MRS(input)'!E22</f>
        <v>#DIV/0!</v>
      </c>
      <c r="H24" s="35" t="s">
        <v>58</v>
      </c>
      <c r="I24" s="72" t="s">
        <v>100</v>
      </c>
    </row>
    <row r="25" spans="1:16" ht="41.4" customHeight="1">
      <c r="A25" s="42"/>
      <c r="B25" s="68"/>
      <c r="C25" s="130" t="s">
        <v>101</v>
      </c>
      <c r="D25" s="130"/>
      <c r="E25" s="130"/>
      <c r="F25" s="40" t="s">
        <v>151</v>
      </c>
      <c r="G25" s="31" t="e">
        <f>'MRS(input)'!E21</f>
        <v>#DIV/0!</v>
      </c>
      <c r="H25" s="69" t="s">
        <v>465</v>
      </c>
      <c r="I25" s="104" t="s">
        <v>103</v>
      </c>
    </row>
    <row r="26" spans="1:16" ht="40.950000000000003" customHeight="1">
      <c r="A26" s="42"/>
      <c r="B26" s="68"/>
      <c r="C26" s="130" t="s">
        <v>158</v>
      </c>
      <c r="D26" s="130"/>
      <c r="E26" s="130"/>
      <c r="F26" s="40" t="s">
        <v>151</v>
      </c>
      <c r="G26" s="71">
        <v>0</v>
      </c>
      <c r="H26" s="83"/>
      <c r="I26" s="90" t="s">
        <v>84</v>
      </c>
    </row>
    <row r="27" spans="1:16" ht="51.6" customHeight="1">
      <c r="C27" s="8"/>
      <c r="D27" s="8"/>
      <c r="E27" s="8"/>
      <c r="F27" s="2"/>
      <c r="G27" s="80"/>
      <c r="H27" s="81"/>
    </row>
    <row r="28" spans="1:16" ht="18.75" customHeight="1">
      <c r="A28" s="43"/>
      <c r="B28" s="131" t="s">
        <v>160</v>
      </c>
      <c r="C28" s="132"/>
      <c r="D28" s="132"/>
      <c r="E28" s="132"/>
      <c r="F28" s="133"/>
      <c r="G28" s="98" t="s">
        <v>159</v>
      </c>
      <c r="H28" s="29"/>
      <c r="I28" s="72"/>
    </row>
    <row r="29" spans="1:16" ht="18.75" customHeight="1">
      <c r="A29" s="43"/>
      <c r="B29" s="131" t="s">
        <v>161</v>
      </c>
      <c r="C29" s="132"/>
      <c r="D29" s="132"/>
      <c r="E29" s="132"/>
      <c r="F29" s="133"/>
      <c r="G29" s="98"/>
      <c r="H29" s="29"/>
      <c r="I29" s="72"/>
    </row>
    <row r="30" spans="1:16" ht="42" customHeight="1">
      <c r="A30" s="42"/>
      <c r="B30" s="68"/>
      <c r="C30" s="130" t="s">
        <v>162</v>
      </c>
      <c r="D30" s="130"/>
      <c r="E30" s="130"/>
      <c r="F30" s="40" t="s">
        <v>139</v>
      </c>
      <c r="G30" s="99" t="e">
        <f>G31*G32*G33*G34*G35*G36*G37</f>
        <v>#DIV/0!</v>
      </c>
      <c r="H30" s="100" t="s">
        <v>97</v>
      </c>
      <c r="I30" s="90" t="s">
        <v>163</v>
      </c>
    </row>
    <row r="31" spans="1:16" ht="67.8" customHeight="1">
      <c r="A31" s="42"/>
      <c r="B31" s="68"/>
      <c r="C31" s="130" t="s">
        <v>165</v>
      </c>
      <c r="D31" s="130"/>
      <c r="E31" s="130"/>
      <c r="F31" s="40" t="s">
        <v>151</v>
      </c>
      <c r="G31" s="99" t="e">
        <f>'MRS(input)'!E10</f>
        <v>#DIV/0!</v>
      </c>
      <c r="H31" s="100" t="s">
        <v>96</v>
      </c>
      <c r="I31" s="90" t="s">
        <v>164</v>
      </c>
      <c r="J31" s="135" t="s">
        <v>166</v>
      </c>
      <c r="K31" s="136"/>
      <c r="L31" s="136"/>
      <c r="M31" s="136"/>
      <c r="N31" s="136"/>
      <c r="O31" s="136"/>
      <c r="P31" s="136"/>
    </row>
    <row r="32" spans="1:16" ht="42" customHeight="1">
      <c r="A32" s="42"/>
      <c r="B32" s="68"/>
      <c r="C32" s="130" t="s">
        <v>168</v>
      </c>
      <c r="D32" s="130"/>
      <c r="E32" s="130"/>
      <c r="F32" s="40" t="s">
        <v>152</v>
      </c>
      <c r="G32" s="99" t="e">
        <f>'MRS(input)'!E12</f>
        <v>#DIV/0!</v>
      </c>
      <c r="H32" s="100" t="s">
        <v>169</v>
      </c>
      <c r="I32" s="90" t="s">
        <v>167</v>
      </c>
      <c r="J32" s="1" t="s">
        <v>170</v>
      </c>
    </row>
    <row r="33" spans="1:16" ht="42" customHeight="1">
      <c r="A33" s="42"/>
      <c r="B33" s="68"/>
      <c r="C33" s="130" t="s">
        <v>172</v>
      </c>
      <c r="D33" s="130"/>
      <c r="E33" s="130"/>
      <c r="F33" s="40" t="s">
        <v>139</v>
      </c>
      <c r="G33" s="99">
        <v>0</v>
      </c>
      <c r="H33" s="100" t="s">
        <v>465</v>
      </c>
      <c r="I33" s="90" t="s">
        <v>171</v>
      </c>
    </row>
    <row r="34" spans="1:16" ht="42" customHeight="1">
      <c r="A34" s="42"/>
      <c r="B34" s="68"/>
      <c r="C34" s="130" t="s">
        <v>173</v>
      </c>
      <c r="D34" s="130"/>
      <c r="E34" s="130"/>
      <c r="F34" s="40" t="s">
        <v>139</v>
      </c>
      <c r="G34" s="99">
        <v>0</v>
      </c>
      <c r="H34" s="100" t="s">
        <v>97</v>
      </c>
      <c r="I34" s="90" t="s">
        <v>174</v>
      </c>
    </row>
    <row r="35" spans="1:16" ht="42" customHeight="1">
      <c r="A35" s="42"/>
      <c r="B35" s="68"/>
      <c r="C35" s="130" t="s">
        <v>175</v>
      </c>
      <c r="D35" s="130"/>
      <c r="E35" s="130"/>
      <c r="F35" s="40" t="s">
        <v>139</v>
      </c>
      <c r="G35" s="99">
        <v>0</v>
      </c>
      <c r="H35" s="100" t="s">
        <v>176</v>
      </c>
      <c r="I35" s="90" t="s">
        <v>177</v>
      </c>
    </row>
    <row r="36" spans="1:16" ht="42" customHeight="1">
      <c r="A36" s="42"/>
      <c r="B36" s="68"/>
      <c r="C36" s="130" t="s">
        <v>178</v>
      </c>
      <c r="D36" s="130"/>
      <c r="E36" s="130"/>
      <c r="F36" s="40" t="s">
        <v>139</v>
      </c>
      <c r="G36" s="99">
        <v>0</v>
      </c>
      <c r="H36" s="100"/>
      <c r="I36" s="90" t="s">
        <v>193</v>
      </c>
    </row>
    <row r="37" spans="1:16" ht="42" customHeight="1">
      <c r="A37" s="42"/>
      <c r="B37" s="68"/>
      <c r="C37" s="130" t="s">
        <v>179</v>
      </c>
      <c r="D37" s="130"/>
      <c r="E37" s="130"/>
      <c r="F37" s="40" t="s">
        <v>139</v>
      </c>
      <c r="G37" s="99" t="e">
        <f>'MRS(input)'!E9</f>
        <v>#DIV/0!</v>
      </c>
      <c r="H37" s="100" t="s">
        <v>180</v>
      </c>
      <c r="I37" s="90" t="s">
        <v>105</v>
      </c>
    </row>
    <row r="38" spans="1:16" ht="42" customHeight="1">
      <c r="A38" s="42"/>
      <c r="B38" s="68"/>
      <c r="C38" s="130" t="s">
        <v>181</v>
      </c>
      <c r="D38" s="130"/>
      <c r="E38" s="130"/>
      <c r="F38" s="40" t="s">
        <v>139</v>
      </c>
      <c r="G38" s="99">
        <v>0</v>
      </c>
      <c r="H38" s="100"/>
      <c r="I38" s="90" t="s">
        <v>182</v>
      </c>
    </row>
    <row r="39" spans="1:16" ht="51.6" customHeight="1">
      <c r="C39" s="8"/>
      <c r="D39" s="8"/>
      <c r="E39" s="8"/>
      <c r="F39" s="2"/>
      <c r="G39" s="80"/>
      <c r="H39" s="81"/>
    </row>
    <row r="40" spans="1:16" ht="18.75" customHeight="1">
      <c r="A40" s="43"/>
      <c r="B40" s="131" t="s">
        <v>183</v>
      </c>
      <c r="C40" s="132"/>
      <c r="D40" s="132"/>
      <c r="E40" s="132"/>
      <c r="F40" s="133"/>
      <c r="G40" s="98"/>
      <c r="H40" s="29"/>
      <c r="I40" s="72"/>
    </row>
    <row r="41" spans="1:16" ht="18.75" customHeight="1">
      <c r="A41" s="43"/>
      <c r="B41" s="131" t="s">
        <v>184</v>
      </c>
      <c r="C41" s="132"/>
      <c r="D41" s="132"/>
      <c r="E41" s="132"/>
      <c r="F41" s="133"/>
      <c r="G41" s="98"/>
      <c r="H41" s="29"/>
      <c r="I41" s="72"/>
    </row>
    <row r="42" spans="1:16" ht="42" customHeight="1">
      <c r="A42" s="42"/>
      <c r="B42" s="68"/>
      <c r="C42" s="130" t="s">
        <v>185</v>
      </c>
      <c r="D42" s="130"/>
      <c r="E42" s="130"/>
      <c r="F42" s="40" t="s">
        <v>137</v>
      </c>
      <c r="G42" s="99" t="e">
        <f>G43*G45*G46*G47*G48*G49*(16/12)*G50</f>
        <v>#DIV/0!</v>
      </c>
      <c r="H42" s="100" t="s">
        <v>97</v>
      </c>
      <c r="I42" s="90" t="s">
        <v>186</v>
      </c>
    </row>
    <row r="43" spans="1:16" ht="42" customHeight="1">
      <c r="A43" s="42"/>
      <c r="B43" s="68"/>
      <c r="C43" s="130" t="s">
        <v>188</v>
      </c>
      <c r="D43" s="130"/>
      <c r="E43" s="130"/>
      <c r="F43" s="40" t="s">
        <v>151</v>
      </c>
      <c r="G43" s="99">
        <v>0</v>
      </c>
      <c r="H43" s="100" t="s">
        <v>211</v>
      </c>
      <c r="I43" s="90" t="s">
        <v>187</v>
      </c>
      <c r="J43" s="135" t="s">
        <v>189</v>
      </c>
      <c r="K43" s="136"/>
      <c r="L43" s="136"/>
      <c r="M43" s="136"/>
      <c r="N43" s="136"/>
      <c r="O43" s="136"/>
      <c r="P43" s="136"/>
    </row>
    <row r="44" spans="1:16" ht="42" customHeight="1">
      <c r="A44" s="42"/>
      <c r="B44" s="68"/>
      <c r="C44" s="130" t="s">
        <v>190</v>
      </c>
      <c r="D44" s="130"/>
      <c r="E44" s="130"/>
      <c r="F44" s="40" t="s">
        <v>152</v>
      </c>
      <c r="G44" s="99">
        <v>0</v>
      </c>
      <c r="H44" s="100"/>
      <c r="I44" s="90" t="s">
        <v>84</v>
      </c>
    </row>
    <row r="45" spans="1:16" ht="42" customHeight="1">
      <c r="A45" s="42"/>
      <c r="B45" s="68"/>
      <c r="C45" s="130" t="s">
        <v>173</v>
      </c>
      <c r="D45" s="130"/>
      <c r="E45" s="130"/>
      <c r="F45" s="40" t="s">
        <v>139</v>
      </c>
      <c r="G45" s="99">
        <v>0</v>
      </c>
      <c r="H45" s="100" t="s">
        <v>97</v>
      </c>
      <c r="I45" s="90" t="s">
        <v>174</v>
      </c>
    </row>
    <row r="46" spans="1:16" ht="42" customHeight="1">
      <c r="A46" s="42"/>
      <c r="B46" s="68"/>
      <c r="C46" s="130" t="s">
        <v>191</v>
      </c>
      <c r="D46" s="130"/>
      <c r="E46" s="130"/>
      <c r="F46" s="40" t="s">
        <v>152</v>
      </c>
      <c r="G46" s="99">
        <v>0</v>
      </c>
      <c r="H46" s="100"/>
      <c r="I46" s="90" t="s">
        <v>192</v>
      </c>
    </row>
    <row r="47" spans="1:16" ht="42" customHeight="1">
      <c r="A47" s="42"/>
      <c r="B47" s="68"/>
      <c r="C47" s="130" t="s">
        <v>178</v>
      </c>
      <c r="D47" s="130"/>
      <c r="E47" s="130"/>
      <c r="F47" s="40" t="s">
        <v>152</v>
      </c>
      <c r="G47" s="99">
        <v>0</v>
      </c>
      <c r="H47" s="100"/>
      <c r="I47" s="90" t="s">
        <v>193</v>
      </c>
    </row>
    <row r="48" spans="1:16" ht="42" customHeight="1">
      <c r="A48" s="42"/>
      <c r="B48" s="68"/>
      <c r="C48" s="130" t="s">
        <v>194</v>
      </c>
      <c r="D48" s="130"/>
      <c r="E48" s="130"/>
      <c r="F48" s="40" t="s">
        <v>152</v>
      </c>
      <c r="G48" s="99">
        <v>0</v>
      </c>
      <c r="H48" s="100"/>
      <c r="I48" s="90" t="s">
        <v>195</v>
      </c>
    </row>
    <row r="49" spans="1:16" ht="42" customHeight="1">
      <c r="A49" s="42"/>
      <c r="B49" s="68"/>
      <c r="C49" s="130" t="s">
        <v>197</v>
      </c>
      <c r="D49" s="130"/>
      <c r="E49" s="130"/>
      <c r="F49" s="40" t="s">
        <v>152</v>
      </c>
      <c r="G49" s="99">
        <v>0</v>
      </c>
      <c r="H49" s="100"/>
      <c r="I49" s="90" t="s">
        <v>196</v>
      </c>
    </row>
    <row r="50" spans="1:16" ht="42" customHeight="1">
      <c r="A50" s="42"/>
      <c r="B50" s="68"/>
      <c r="C50" s="130" t="s">
        <v>179</v>
      </c>
      <c r="D50" s="130"/>
      <c r="E50" s="130"/>
      <c r="F50" s="40" t="s">
        <v>139</v>
      </c>
      <c r="G50" s="99" t="e">
        <f>'MRS(input)'!E9</f>
        <v>#DIV/0!</v>
      </c>
      <c r="H50" s="100" t="s">
        <v>180</v>
      </c>
      <c r="I50" s="90" t="s">
        <v>105</v>
      </c>
    </row>
    <row r="51" spans="1:16" ht="51.6" customHeight="1">
      <c r="C51" s="8"/>
      <c r="D51" s="8"/>
      <c r="E51" s="8"/>
      <c r="F51" s="2"/>
      <c r="G51" s="80"/>
      <c r="H51" s="81"/>
    </row>
    <row r="52" spans="1:16" ht="18.75" customHeight="1">
      <c r="A52" s="43"/>
      <c r="B52" s="131" t="s">
        <v>198</v>
      </c>
      <c r="C52" s="132"/>
      <c r="D52" s="132"/>
      <c r="E52" s="132"/>
      <c r="F52" s="133"/>
      <c r="G52" s="98"/>
      <c r="H52" s="29"/>
      <c r="I52" s="72"/>
    </row>
    <row r="53" spans="1:16" ht="42" customHeight="1">
      <c r="A53" s="42"/>
      <c r="B53" s="68"/>
      <c r="C53" s="130" t="s">
        <v>185</v>
      </c>
      <c r="D53" s="130"/>
      <c r="E53" s="130"/>
      <c r="F53" s="40" t="s">
        <v>137</v>
      </c>
      <c r="G53" s="99" t="e">
        <f>G54*G55*G56</f>
        <v>#DIV/0!</v>
      </c>
      <c r="H53" s="100" t="s">
        <v>97</v>
      </c>
      <c r="I53" s="90" t="s">
        <v>186</v>
      </c>
    </row>
    <row r="54" spans="1:16" ht="42" customHeight="1">
      <c r="A54" s="42"/>
      <c r="B54" s="68"/>
      <c r="C54" s="130" t="s">
        <v>199</v>
      </c>
      <c r="D54" s="130"/>
      <c r="E54" s="130"/>
      <c r="F54" s="40" t="s">
        <v>137</v>
      </c>
      <c r="G54" s="99" t="e">
        <f>G58</f>
        <v>#DIV/0!</v>
      </c>
      <c r="H54" s="100"/>
      <c r="I54" s="90" t="s">
        <v>187</v>
      </c>
      <c r="J54" s="135" t="s">
        <v>189</v>
      </c>
      <c r="K54" s="136"/>
      <c r="L54" s="136"/>
      <c r="M54" s="136"/>
      <c r="N54" s="136"/>
      <c r="O54" s="136"/>
      <c r="P54" s="136"/>
    </row>
    <row r="55" spans="1:16" ht="42" customHeight="1">
      <c r="A55" s="42"/>
      <c r="B55" s="68"/>
      <c r="C55" s="130" t="s">
        <v>200</v>
      </c>
      <c r="D55" s="130"/>
      <c r="E55" s="130"/>
      <c r="F55" s="40" t="s">
        <v>151</v>
      </c>
      <c r="G55" s="99">
        <v>0</v>
      </c>
      <c r="H55" s="100" t="s">
        <v>97</v>
      </c>
      <c r="I55" s="90" t="s">
        <v>201</v>
      </c>
      <c r="J55" s="135"/>
      <c r="K55" s="136"/>
      <c r="L55" s="136"/>
      <c r="M55" s="136"/>
      <c r="N55" s="136"/>
      <c r="O55" s="136"/>
      <c r="P55" s="136"/>
    </row>
    <row r="56" spans="1:16" ht="42" customHeight="1">
      <c r="A56" s="42"/>
      <c r="B56" s="68"/>
      <c r="C56" s="130" t="s">
        <v>179</v>
      </c>
      <c r="D56" s="130"/>
      <c r="E56" s="130"/>
      <c r="F56" s="40" t="s">
        <v>139</v>
      </c>
      <c r="G56" s="99" t="e">
        <f>'MRS(input)'!E9</f>
        <v>#DIV/0!</v>
      </c>
      <c r="H56" s="100" t="s">
        <v>180</v>
      </c>
      <c r="I56" s="90" t="s">
        <v>105</v>
      </c>
    </row>
    <row r="57" spans="1:16" ht="51.6" customHeight="1">
      <c r="C57" s="8"/>
      <c r="D57" s="8"/>
      <c r="E57" s="8"/>
      <c r="F57" s="2"/>
      <c r="G57" s="80"/>
      <c r="H57" s="81"/>
    </row>
    <row r="58" spans="1:16" ht="42" customHeight="1">
      <c r="A58" s="42"/>
      <c r="B58" s="68"/>
      <c r="C58" s="130" t="s">
        <v>199</v>
      </c>
      <c r="D58" s="130"/>
      <c r="E58" s="130"/>
      <c r="F58" s="40" t="s">
        <v>137</v>
      </c>
      <c r="G58" s="99" t="e">
        <f>G59*G60/G61</f>
        <v>#DIV/0!</v>
      </c>
      <c r="H58" s="100"/>
      <c r="I58" s="90" t="s">
        <v>187</v>
      </c>
      <c r="J58" s="135" t="s">
        <v>189</v>
      </c>
      <c r="K58" s="136"/>
      <c r="L58" s="136"/>
      <c r="M58" s="136"/>
      <c r="N58" s="136"/>
      <c r="O58" s="136"/>
      <c r="P58" s="136"/>
    </row>
    <row r="59" spans="1:16" ht="42" customHeight="1">
      <c r="A59" s="42"/>
      <c r="B59" s="68"/>
      <c r="C59" s="130" t="s">
        <v>203</v>
      </c>
      <c r="D59" s="130"/>
      <c r="E59" s="130"/>
      <c r="F59" s="40" t="s">
        <v>151</v>
      </c>
      <c r="G59" s="99">
        <v>0</v>
      </c>
      <c r="H59" s="100"/>
      <c r="I59" s="90" t="s">
        <v>202</v>
      </c>
      <c r="J59" s="135"/>
      <c r="K59" s="136"/>
      <c r="L59" s="136"/>
      <c r="M59" s="136"/>
      <c r="N59" s="136"/>
      <c r="O59" s="136"/>
      <c r="P59" s="136"/>
    </row>
    <row r="60" spans="1:16" ht="42" customHeight="1">
      <c r="A60" s="42"/>
      <c r="B60" s="68"/>
      <c r="C60" s="130" t="s">
        <v>204</v>
      </c>
      <c r="D60" s="130"/>
      <c r="E60" s="130"/>
      <c r="F60" s="40" t="s">
        <v>139</v>
      </c>
      <c r="G60" s="99">
        <v>0</v>
      </c>
      <c r="H60" s="100"/>
      <c r="I60" s="90" t="s">
        <v>205</v>
      </c>
    </row>
    <row r="61" spans="1:16" ht="69" customHeight="1">
      <c r="A61" s="42"/>
      <c r="B61" s="68"/>
      <c r="C61" s="130" t="s">
        <v>206</v>
      </c>
      <c r="D61" s="130"/>
      <c r="E61" s="130"/>
      <c r="F61" s="40" t="s">
        <v>139</v>
      </c>
      <c r="G61" s="99">
        <v>0</v>
      </c>
      <c r="H61" s="100"/>
      <c r="I61" s="90" t="s">
        <v>207</v>
      </c>
    </row>
    <row r="62" spans="1:16" ht="51.6" customHeight="1">
      <c r="C62" s="8"/>
      <c r="D62" s="8"/>
      <c r="E62" s="8"/>
      <c r="F62" s="2"/>
      <c r="G62" s="80"/>
      <c r="H62" s="81"/>
    </row>
    <row r="63" spans="1:16" ht="36" customHeight="1">
      <c r="A63" s="43"/>
      <c r="B63" s="137" t="s">
        <v>208</v>
      </c>
      <c r="C63" s="138"/>
      <c r="D63" s="138"/>
      <c r="E63" s="138"/>
      <c r="F63" s="138"/>
      <c r="G63" s="138"/>
      <c r="H63" s="139"/>
      <c r="I63" s="72"/>
    </row>
    <row r="64" spans="1:16" ht="42" customHeight="1">
      <c r="A64" s="42"/>
      <c r="B64" s="68"/>
      <c r="C64" s="130" t="s">
        <v>209</v>
      </c>
      <c r="D64" s="130"/>
      <c r="E64" s="130"/>
      <c r="F64" s="40" t="s">
        <v>137</v>
      </c>
      <c r="G64" s="99" t="e">
        <f>G65*G69*G70*G66*G67*G68</f>
        <v>#DIV/0!</v>
      </c>
      <c r="H64" s="100" t="s">
        <v>97</v>
      </c>
      <c r="I64" s="90" t="s">
        <v>210</v>
      </c>
    </row>
    <row r="65" spans="1:16" ht="42" customHeight="1">
      <c r="A65" s="42"/>
      <c r="B65" s="68"/>
      <c r="C65" s="130" t="s">
        <v>212</v>
      </c>
      <c r="D65" s="130"/>
      <c r="E65" s="130"/>
      <c r="F65" s="40" t="s">
        <v>151</v>
      </c>
      <c r="G65" s="99" t="e">
        <f>'MRS(input)'!E10</f>
        <v>#DIV/0!</v>
      </c>
      <c r="H65" s="100" t="s">
        <v>211</v>
      </c>
      <c r="I65" s="90" t="s">
        <v>164</v>
      </c>
      <c r="J65" s="135"/>
      <c r="K65" s="136"/>
      <c r="L65" s="136"/>
      <c r="M65" s="136"/>
      <c r="N65" s="136"/>
      <c r="O65" s="136"/>
      <c r="P65" s="136"/>
    </row>
    <row r="66" spans="1:16" ht="42" customHeight="1">
      <c r="A66" s="42"/>
      <c r="B66" s="68"/>
      <c r="C66" s="130" t="s">
        <v>178</v>
      </c>
      <c r="D66" s="130"/>
      <c r="E66" s="130"/>
      <c r="F66" s="40" t="s">
        <v>152</v>
      </c>
      <c r="G66" s="99">
        <v>0</v>
      </c>
      <c r="H66" s="100"/>
      <c r="I66" s="90" t="s">
        <v>193</v>
      </c>
    </row>
    <row r="67" spans="1:16" ht="42" customHeight="1">
      <c r="A67" s="42"/>
      <c r="B67" s="68"/>
      <c r="C67" s="130" t="s">
        <v>213</v>
      </c>
      <c r="D67" s="130"/>
      <c r="E67" s="130"/>
      <c r="F67" s="40" t="s">
        <v>139</v>
      </c>
      <c r="G67" s="99" t="e">
        <f>'MRS(input)'!E14</f>
        <v>#DIV/0!</v>
      </c>
      <c r="H67" s="100" t="s">
        <v>169</v>
      </c>
      <c r="I67" s="90" t="s">
        <v>215</v>
      </c>
      <c r="J67" s="1" t="s">
        <v>214</v>
      </c>
    </row>
    <row r="68" spans="1:16" ht="42" customHeight="1">
      <c r="A68" s="42"/>
      <c r="B68" s="68"/>
      <c r="C68" s="130" t="s">
        <v>217</v>
      </c>
      <c r="D68" s="130"/>
      <c r="E68" s="130"/>
      <c r="F68" s="40" t="s">
        <v>139</v>
      </c>
      <c r="G68" s="99">
        <v>0</v>
      </c>
      <c r="H68" s="100" t="s">
        <v>97</v>
      </c>
      <c r="I68" s="90" t="s">
        <v>216</v>
      </c>
    </row>
    <row r="69" spans="1:16" ht="42" customHeight="1">
      <c r="A69" s="42"/>
      <c r="B69" s="68"/>
      <c r="C69" s="130" t="s">
        <v>179</v>
      </c>
      <c r="D69" s="130"/>
      <c r="E69" s="130"/>
      <c r="F69" s="40" t="s">
        <v>139</v>
      </c>
      <c r="G69" s="99" t="e">
        <f>'MRS(input)'!E9</f>
        <v>#DIV/0!</v>
      </c>
      <c r="H69" s="100" t="s">
        <v>180</v>
      </c>
      <c r="I69" s="90" t="s">
        <v>105</v>
      </c>
    </row>
    <row r="70" spans="1:16" ht="42" customHeight="1">
      <c r="A70" s="42"/>
      <c r="B70" s="68"/>
      <c r="C70" s="130" t="s">
        <v>175</v>
      </c>
      <c r="D70" s="130"/>
      <c r="E70" s="130"/>
      <c r="F70" s="40" t="s">
        <v>139</v>
      </c>
      <c r="G70" s="99">
        <v>0</v>
      </c>
      <c r="H70" s="100" t="s">
        <v>176</v>
      </c>
      <c r="I70" s="90" t="s">
        <v>177</v>
      </c>
    </row>
    <row r="71" spans="1:16" ht="51.6" customHeight="1">
      <c r="C71" s="8"/>
      <c r="D71" s="8"/>
      <c r="E71" s="8"/>
      <c r="F71" s="2"/>
      <c r="G71" s="80"/>
      <c r="H71" s="81"/>
    </row>
    <row r="72" spans="1:16" ht="18.75" customHeight="1">
      <c r="A72" s="43"/>
      <c r="B72" s="131" t="s">
        <v>218</v>
      </c>
      <c r="C72" s="132"/>
      <c r="D72" s="132"/>
      <c r="E72" s="132"/>
      <c r="F72" s="133"/>
      <c r="G72" s="98"/>
      <c r="H72" s="29"/>
      <c r="I72" s="72"/>
    </row>
    <row r="73" spans="1:16" ht="42" customHeight="1">
      <c r="A73" s="42"/>
      <c r="B73" s="68"/>
      <c r="C73" s="130" t="s">
        <v>219</v>
      </c>
      <c r="D73" s="130"/>
      <c r="E73" s="130"/>
      <c r="F73" s="40" t="s">
        <v>137</v>
      </c>
      <c r="G73" s="99" t="e">
        <f>G74*G75*G77*G76*G78*G79*(16/12)*G80</f>
        <v>#DIV/0!</v>
      </c>
      <c r="H73" s="100" t="s">
        <v>97</v>
      </c>
      <c r="I73" s="90" t="s">
        <v>220</v>
      </c>
    </row>
    <row r="74" spans="1:16" ht="42" customHeight="1">
      <c r="A74" s="42"/>
      <c r="B74" s="68"/>
      <c r="C74" s="130" t="s">
        <v>221</v>
      </c>
      <c r="D74" s="130"/>
      <c r="E74" s="130"/>
      <c r="F74" s="40" t="s">
        <v>151</v>
      </c>
      <c r="G74" s="99">
        <v>0</v>
      </c>
      <c r="H74" s="100" t="s">
        <v>211</v>
      </c>
      <c r="I74" s="90" t="s">
        <v>223</v>
      </c>
      <c r="J74" s="135" t="s">
        <v>222</v>
      </c>
      <c r="K74" s="136"/>
      <c r="L74" s="136"/>
      <c r="M74" s="136"/>
      <c r="N74" s="136"/>
      <c r="O74" s="136"/>
      <c r="P74" s="136"/>
    </row>
    <row r="75" spans="1:16" ht="42" customHeight="1">
      <c r="A75" s="42"/>
      <c r="B75" s="68"/>
      <c r="C75" s="130" t="s">
        <v>224</v>
      </c>
      <c r="D75" s="130"/>
      <c r="E75" s="130"/>
      <c r="F75" s="40" t="s">
        <v>152</v>
      </c>
      <c r="G75" s="99">
        <v>0</v>
      </c>
      <c r="H75" s="100"/>
      <c r="I75" s="90" t="s">
        <v>225</v>
      </c>
    </row>
    <row r="76" spans="1:16" ht="42" customHeight="1">
      <c r="A76" s="42"/>
      <c r="B76" s="68"/>
      <c r="C76" s="130" t="s">
        <v>178</v>
      </c>
      <c r="D76" s="130"/>
      <c r="E76" s="130"/>
      <c r="F76" s="40" t="s">
        <v>139</v>
      </c>
      <c r="G76" s="99">
        <v>0</v>
      </c>
      <c r="H76" s="100" t="s">
        <v>97</v>
      </c>
      <c r="I76" s="90" t="s">
        <v>193</v>
      </c>
    </row>
    <row r="77" spans="1:16" ht="42" customHeight="1">
      <c r="A77" s="42"/>
      <c r="B77" s="68"/>
      <c r="C77" s="130" t="s">
        <v>191</v>
      </c>
      <c r="D77" s="130"/>
      <c r="E77" s="130"/>
      <c r="F77" s="40" t="s">
        <v>152</v>
      </c>
      <c r="G77" s="99">
        <v>0</v>
      </c>
      <c r="H77" s="100"/>
      <c r="I77" s="90" t="s">
        <v>192</v>
      </c>
    </row>
    <row r="78" spans="1:16" ht="42" customHeight="1">
      <c r="A78" s="42"/>
      <c r="B78" s="68"/>
      <c r="C78" s="130" t="s">
        <v>194</v>
      </c>
      <c r="D78" s="130"/>
      <c r="E78" s="130"/>
      <c r="F78" s="40" t="s">
        <v>152</v>
      </c>
      <c r="G78" s="99">
        <v>0</v>
      </c>
      <c r="H78" s="100"/>
      <c r="I78" s="90" t="s">
        <v>195</v>
      </c>
    </row>
    <row r="79" spans="1:16" ht="42" customHeight="1">
      <c r="A79" s="42"/>
      <c r="B79" s="68"/>
      <c r="C79" s="130" t="s">
        <v>197</v>
      </c>
      <c r="D79" s="130"/>
      <c r="E79" s="130"/>
      <c r="F79" s="40" t="s">
        <v>152</v>
      </c>
      <c r="G79" s="99">
        <v>0</v>
      </c>
      <c r="H79" s="100"/>
      <c r="I79" s="90" t="s">
        <v>196</v>
      </c>
    </row>
    <row r="80" spans="1:16" ht="42" customHeight="1">
      <c r="A80" s="42"/>
      <c r="B80" s="68"/>
      <c r="C80" s="130" t="s">
        <v>179</v>
      </c>
      <c r="D80" s="130"/>
      <c r="E80" s="130"/>
      <c r="F80" s="40" t="s">
        <v>139</v>
      </c>
      <c r="G80" s="99" t="e">
        <f>'MRS(input)'!E9</f>
        <v>#DIV/0!</v>
      </c>
      <c r="H80" s="100" t="s">
        <v>180</v>
      </c>
      <c r="I80" s="90" t="s">
        <v>105</v>
      </c>
    </row>
    <row r="81" spans="1:9" ht="51.6" customHeight="1">
      <c r="C81" s="8"/>
      <c r="D81" s="8"/>
      <c r="E81" s="8"/>
      <c r="F81" s="2"/>
      <c r="G81" s="80"/>
      <c r="H81" s="81"/>
    </row>
    <row r="82" spans="1:9" ht="18.75" customHeight="1">
      <c r="A82" s="41" t="s">
        <v>133</v>
      </c>
      <c r="B82" s="37"/>
      <c r="C82" s="43"/>
      <c r="D82" s="43"/>
      <c r="E82" s="36"/>
      <c r="F82" s="38"/>
      <c r="G82" s="41"/>
      <c r="H82" s="36"/>
      <c r="I82" s="38"/>
    </row>
    <row r="83" spans="1:9" ht="18.75" customHeight="1">
      <c r="A83" s="43"/>
      <c r="B83" s="134" t="s">
        <v>477</v>
      </c>
      <c r="C83" s="134"/>
      <c r="D83" s="134"/>
      <c r="E83" s="134"/>
      <c r="F83" s="28" t="s">
        <v>50</v>
      </c>
      <c r="G83" s="96" t="e">
        <f>G84</f>
        <v>#DIV/0!</v>
      </c>
      <c r="H83" s="29" t="s">
        <v>57</v>
      </c>
      <c r="I83" s="78" t="s">
        <v>87</v>
      </c>
    </row>
    <row r="84" spans="1:9" ht="42" customHeight="1">
      <c r="A84" s="42"/>
      <c r="B84" s="68"/>
      <c r="C84" s="130" t="s">
        <v>476</v>
      </c>
      <c r="D84" s="130"/>
      <c r="E84" s="130"/>
      <c r="F84" s="40" t="s">
        <v>131</v>
      </c>
      <c r="G84" s="97" t="e">
        <f>G85+G86+G87+G88+G89+G90+G91+G92</f>
        <v>#DIV/0!</v>
      </c>
      <c r="H84" s="83" t="s">
        <v>97</v>
      </c>
      <c r="I84" s="78" t="s">
        <v>87</v>
      </c>
    </row>
    <row r="85" spans="1:9" ht="42" customHeight="1">
      <c r="A85" s="42"/>
      <c r="B85" s="68"/>
      <c r="C85" s="130" t="s">
        <v>227</v>
      </c>
      <c r="D85" s="130"/>
      <c r="E85" s="130"/>
      <c r="F85" s="40" t="s">
        <v>131</v>
      </c>
      <c r="G85" s="99" t="e">
        <f>G95</f>
        <v>#DIV/0!</v>
      </c>
      <c r="H85" s="100" t="s">
        <v>97</v>
      </c>
      <c r="I85" s="2" t="s">
        <v>226</v>
      </c>
    </row>
    <row r="86" spans="1:9" ht="40.950000000000003" customHeight="1">
      <c r="A86" s="42"/>
      <c r="B86" s="68"/>
      <c r="C86" s="130" t="s">
        <v>228</v>
      </c>
      <c r="D86" s="130"/>
      <c r="E86" s="130"/>
      <c r="F86" s="40" t="s">
        <v>131</v>
      </c>
      <c r="G86" s="105">
        <f>G109</f>
        <v>0</v>
      </c>
      <c r="H86" s="83" t="s">
        <v>97</v>
      </c>
      <c r="I86" s="90" t="s">
        <v>229</v>
      </c>
    </row>
    <row r="87" spans="1:9" ht="30" customHeight="1">
      <c r="A87" s="42"/>
      <c r="B87" s="68"/>
      <c r="C87" s="130" t="s">
        <v>231</v>
      </c>
      <c r="D87" s="130"/>
      <c r="E87" s="130"/>
      <c r="F87" s="40" t="s">
        <v>131</v>
      </c>
      <c r="G87" s="91" t="e">
        <f>G120</f>
        <v>#DIV/0!</v>
      </c>
      <c r="H87" s="83" t="s">
        <v>97</v>
      </c>
      <c r="I87" s="84" t="s">
        <v>230</v>
      </c>
    </row>
    <row r="88" spans="1:9" ht="42" customHeight="1">
      <c r="A88" s="42"/>
      <c r="B88" s="68"/>
      <c r="C88" s="130" t="s">
        <v>233</v>
      </c>
      <c r="D88" s="130"/>
      <c r="E88" s="130"/>
      <c r="F88" s="40" t="s">
        <v>131</v>
      </c>
      <c r="G88" s="97" t="e">
        <f>G130</f>
        <v>#DIV/0!</v>
      </c>
      <c r="H88" s="83" t="s">
        <v>97</v>
      </c>
      <c r="I88" s="78" t="s">
        <v>232</v>
      </c>
    </row>
    <row r="89" spans="1:9" ht="42" customHeight="1">
      <c r="A89" s="42"/>
      <c r="B89" s="68"/>
      <c r="C89" s="130" t="s">
        <v>235</v>
      </c>
      <c r="D89" s="130"/>
      <c r="E89" s="130"/>
      <c r="F89" s="40" t="s">
        <v>131</v>
      </c>
      <c r="G89" s="99" t="e">
        <f>G139</f>
        <v>#DIV/0!</v>
      </c>
      <c r="H89" s="100" t="s">
        <v>97</v>
      </c>
      <c r="I89" s="2" t="s">
        <v>234</v>
      </c>
    </row>
    <row r="90" spans="1:9" ht="40.950000000000003" customHeight="1">
      <c r="A90" s="42"/>
      <c r="B90" s="68"/>
      <c r="C90" s="130" t="s">
        <v>237</v>
      </c>
      <c r="D90" s="130"/>
      <c r="E90" s="130"/>
      <c r="F90" s="40" t="s">
        <v>131</v>
      </c>
      <c r="G90" s="105" t="e">
        <f>G150</f>
        <v>#DIV/0!</v>
      </c>
      <c r="H90" s="83" t="s">
        <v>97</v>
      </c>
      <c r="I90" s="90" t="s">
        <v>236</v>
      </c>
    </row>
    <row r="91" spans="1:9" ht="38.4" customHeight="1">
      <c r="A91" s="42"/>
      <c r="B91" s="68"/>
      <c r="C91" s="130" t="s">
        <v>239</v>
      </c>
      <c r="D91" s="130"/>
      <c r="E91" s="130"/>
      <c r="F91" s="40" t="s">
        <v>131</v>
      </c>
      <c r="G91" s="91">
        <v>0</v>
      </c>
      <c r="H91" s="83" t="s">
        <v>97</v>
      </c>
      <c r="I91" s="84" t="s">
        <v>238</v>
      </c>
    </row>
    <row r="92" spans="1:9" ht="30" customHeight="1">
      <c r="A92" s="42"/>
      <c r="B92" s="68"/>
      <c r="C92" s="130" t="s">
        <v>241</v>
      </c>
      <c r="D92" s="130"/>
      <c r="E92" s="130"/>
      <c r="F92" s="40" t="s">
        <v>131</v>
      </c>
      <c r="G92" s="91">
        <v>0</v>
      </c>
      <c r="H92" s="83" t="s">
        <v>97</v>
      </c>
      <c r="I92" s="84" t="s">
        <v>240</v>
      </c>
    </row>
    <row r="93" spans="1:9" ht="72" customHeight="1">
      <c r="C93" s="8"/>
      <c r="D93" s="8"/>
      <c r="E93" s="8"/>
      <c r="F93" s="2"/>
      <c r="G93" s="80"/>
      <c r="H93" s="81"/>
    </row>
    <row r="94" spans="1:9" ht="18.75" customHeight="1">
      <c r="A94" s="43"/>
      <c r="B94" s="131" t="s">
        <v>242</v>
      </c>
      <c r="C94" s="132"/>
      <c r="D94" s="132"/>
      <c r="E94" s="132"/>
      <c r="F94" s="133"/>
      <c r="G94" s="98"/>
      <c r="H94" s="29"/>
      <c r="I94" s="72"/>
    </row>
    <row r="95" spans="1:9" ht="42" customHeight="1">
      <c r="A95" s="42"/>
      <c r="B95" s="68"/>
      <c r="C95" s="130" t="s">
        <v>243</v>
      </c>
      <c r="D95" s="130"/>
      <c r="E95" s="130"/>
      <c r="F95" s="40" t="s">
        <v>131</v>
      </c>
      <c r="G95" s="99" t="e">
        <f>G96+G97</f>
        <v>#DIV/0!</v>
      </c>
      <c r="H95" s="100" t="s">
        <v>97</v>
      </c>
      <c r="I95" s="90" t="s">
        <v>226</v>
      </c>
    </row>
    <row r="96" spans="1:9" ht="42" customHeight="1">
      <c r="A96" s="42"/>
      <c r="B96" s="68"/>
      <c r="C96" s="130" t="s">
        <v>245</v>
      </c>
      <c r="D96" s="130"/>
      <c r="E96" s="130"/>
      <c r="F96" s="40" t="s">
        <v>131</v>
      </c>
      <c r="G96" s="99" t="e">
        <f>G100</f>
        <v>#DIV/0!</v>
      </c>
      <c r="H96" s="100" t="s">
        <v>97</v>
      </c>
      <c r="I96" s="2" t="s">
        <v>244</v>
      </c>
    </row>
    <row r="97" spans="1:10" ht="40.950000000000003" customHeight="1">
      <c r="A97" s="42"/>
      <c r="B97" s="68"/>
      <c r="C97" s="130" t="s">
        <v>246</v>
      </c>
      <c r="D97" s="130"/>
      <c r="E97" s="130"/>
      <c r="F97" s="40" t="s">
        <v>131</v>
      </c>
      <c r="G97" s="105">
        <f>Tool_02_01!G12</f>
        <v>0</v>
      </c>
      <c r="H97" s="83" t="s">
        <v>97</v>
      </c>
      <c r="I97" s="90" t="s">
        <v>247</v>
      </c>
    </row>
    <row r="98" spans="1:10" ht="40.950000000000003" customHeight="1">
      <c r="C98" s="8"/>
      <c r="D98" s="8"/>
      <c r="E98" s="8"/>
      <c r="F98" s="2"/>
      <c r="G98" s="80"/>
      <c r="H98" s="81"/>
    </row>
    <row r="99" spans="1:10" ht="18.75" customHeight="1">
      <c r="A99" s="43"/>
      <c r="B99" s="131" t="s">
        <v>248</v>
      </c>
      <c r="C99" s="132"/>
      <c r="D99" s="132"/>
      <c r="E99" s="132"/>
      <c r="F99" s="133"/>
      <c r="G99" s="98"/>
      <c r="H99" s="29"/>
      <c r="I99" s="72"/>
    </row>
    <row r="100" spans="1:10" ht="42" customHeight="1">
      <c r="A100" s="42"/>
      <c r="B100" s="68"/>
      <c r="C100" s="130" t="s">
        <v>249</v>
      </c>
      <c r="D100" s="130"/>
      <c r="E100" s="130"/>
      <c r="F100" s="40" t="s">
        <v>131</v>
      </c>
      <c r="G100" s="99" t="e">
        <f>G101*G102*(1+G103)</f>
        <v>#DIV/0!</v>
      </c>
      <c r="H100" s="100" t="s">
        <v>97</v>
      </c>
      <c r="I100" s="90" t="s">
        <v>244</v>
      </c>
    </row>
    <row r="101" spans="1:10" ht="42" customHeight="1">
      <c r="A101" s="42"/>
      <c r="B101" s="68"/>
      <c r="C101" s="130" t="s">
        <v>156</v>
      </c>
      <c r="D101" s="130"/>
      <c r="E101" s="130"/>
      <c r="F101" s="40" t="s">
        <v>151</v>
      </c>
      <c r="G101" s="99" t="e">
        <f>'MRS(input)'!E20</f>
        <v>#DIV/0!</v>
      </c>
      <c r="H101" s="100" t="s">
        <v>157</v>
      </c>
      <c r="I101" s="90" t="s">
        <v>99</v>
      </c>
    </row>
    <row r="102" spans="1:10" ht="40.950000000000003" customHeight="1">
      <c r="A102" s="42"/>
      <c r="B102" s="68"/>
      <c r="C102" s="130" t="s">
        <v>82</v>
      </c>
      <c r="D102" s="130"/>
      <c r="E102" s="130"/>
      <c r="F102" s="40" t="s">
        <v>151</v>
      </c>
      <c r="G102" s="117" t="e">
        <f>'MRS(input)'!E22</f>
        <v>#DIV/0!</v>
      </c>
      <c r="H102" s="35" t="s">
        <v>58</v>
      </c>
      <c r="I102" s="72" t="s">
        <v>100</v>
      </c>
    </row>
    <row r="103" spans="1:10" ht="41.4" customHeight="1">
      <c r="A103" s="42"/>
      <c r="B103" s="68"/>
      <c r="C103" s="130" t="s">
        <v>101</v>
      </c>
      <c r="D103" s="130"/>
      <c r="E103" s="130"/>
      <c r="F103" s="40" t="s">
        <v>151</v>
      </c>
      <c r="G103" s="31" t="e">
        <f>'MRS(input)'!E21</f>
        <v>#DIV/0!</v>
      </c>
      <c r="H103" s="69" t="s">
        <v>465</v>
      </c>
      <c r="I103" s="104" t="s">
        <v>103</v>
      </c>
    </row>
    <row r="104" spans="1:10" ht="40.950000000000003" customHeight="1">
      <c r="A104" s="42"/>
      <c r="B104" s="68"/>
      <c r="C104" s="130" t="s">
        <v>158</v>
      </c>
      <c r="D104" s="130"/>
      <c r="E104" s="130"/>
      <c r="F104" s="40" t="s">
        <v>151</v>
      </c>
      <c r="G104" s="71">
        <v>0</v>
      </c>
      <c r="H104" s="83"/>
      <c r="I104" s="90" t="s">
        <v>84</v>
      </c>
    </row>
    <row r="105" spans="1:10" ht="40.950000000000003" customHeight="1">
      <c r="C105" s="8"/>
      <c r="D105" s="8"/>
      <c r="E105" s="8"/>
      <c r="F105" s="2"/>
      <c r="G105" s="80"/>
      <c r="H105" s="81"/>
    </row>
    <row r="106" spans="1:10" ht="38.4" customHeight="1">
      <c r="A106" s="43"/>
      <c r="B106" s="137" t="s">
        <v>250</v>
      </c>
      <c r="C106" s="138"/>
      <c r="D106" s="138"/>
      <c r="E106" s="138"/>
      <c r="F106" s="138"/>
      <c r="G106" s="138"/>
      <c r="H106" s="138"/>
      <c r="I106" s="138"/>
      <c r="J106" s="102" t="s">
        <v>98</v>
      </c>
    </row>
    <row r="107" spans="1:10" ht="42" customHeight="1">
      <c r="A107" s="42"/>
      <c r="B107" s="68"/>
      <c r="C107" s="130" t="s">
        <v>246</v>
      </c>
      <c r="D107" s="130"/>
      <c r="E107" s="130"/>
      <c r="F107" s="40" t="s">
        <v>152</v>
      </c>
      <c r="G107" s="99">
        <f>G97</f>
        <v>0</v>
      </c>
      <c r="H107" s="100" t="s">
        <v>97</v>
      </c>
      <c r="I107" s="90" t="s">
        <v>247</v>
      </c>
    </row>
    <row r="108" spans="1:10" ht="36.6" customHeight="1">
      <c r="A108" s="43"/>
      <c r="B108" s="137" t="s">
        <v>251</v>
      </c>
      <c r="C108" s="138"/>
      <c r="D108" s="138"/>
      <c r="E108" s="138"/>
      <c r="F108" s="138"/>
      <c r="G108" s="138"/>
      <c r="H108" s="138"/>
      <c r="I108" s="139"/>
    </row>
    <row r="109" spans="1:10" ht="42" customHeight="1">
      <c r="A109" s="42"/>
      <c r="B109" s="68"/>
      <c r="C109" s="130" t="s">
        <v>252</v>
      </c>
      <c r="D109" s="130"/>
      <c r="E109" s="130"/>
      <c r="F109" s="40" t="s">
        <v>37</v>
      </c>
      <c r="G109" s="71">
        <f>G110*G111*G112*G113*G114*G115*G116</f>
        <v>0</v>
      </c>
      <c r="H109" s="83" t="s">
        <v>97</v>
      </c>
      <c r="I109" s="90" t="s">
        <v>229</v>
      </c>
    </row>
    <row r="110" spans="1:10" ht="42" customHeight="1">
      <c r="A110" s="42"/>
      <c r="B110" s="68"/>
      <c r="C110" s="130" t="s">
        <v>254</v>
      </c>
      <c r="D110" s="130"/>
      <c r="E110" s="130"/>
      <c r="F110" s="40" t="s">
        <v>151</v>
      </c>
      <c r="G110" s="99">
        <v>0</v>
      </c>
      <c r="H110" s="100" t="s">
        <v>96</v>
      </c>
      <c r="I110" s="90" t="s">
        <v>253</v>
      </c>
    </row>
    <row r="111" spans="1:10" ht="42" customHeight="1">
      <c r="A111" s="42"/>
      <c r="B111" s="68"/>
      <c r="C111" s="130" t="s">
        <v>255</v>
      </c>
      <c r="D111" s="130"/>
      <c r="E111" s="130"/>
      <c r="F111" s="40" t="s">
        <v>152</v>
      </c>
      <c r="G111" s="99">
        <v>0</v>
      </c>
      <c r="H111" s="100" t="s">
        <v>169</v>
      </c>
      <c r="I111" s="90" t="s">
        <v>256</v>
      </c>
    </row>
    <row r="112" spans="1:10" ht="40.950000000000003" customHeight="1">
      <c r="A112" s="42"/>
      <c r="B112" s="68"/>
      <c r="C112" s="130" t="s">
        <v>258</v>
      </c>
      <c r="D112" s="130"/>
      <c r="E112" s="130"/>
      <c r="F112" s="40" t="s">
        <v>37</v>
      </c>
      <c r="G112" s="103">
        <v>0</v>
      </c>
      <c r="H112" s="100" t="s">
        <v>465</v>
      </c>
      <c r="I112" s="72" t="s">
        <v>257</v>
      </c>
    </row>
    <row r="113" spans="1:16" ht="41.4" customHeight="1">
      <c r="A113" s="42"/>
      <c r="B113" s="68"/>
      <c r="C113" s="130" t="s">
        <v>260</v>
      </c>
      <c r="D113" s="130"/>
      <c r="E113" s="130"/>
      <c r="F113" s="40" t="s">
        <v>37</v>
      </c>
      <c r="G113" s="31">
        <v>0</v>
      </c>
      <c r="H113" s="69"/>
      <c r="I113" s="104" t="s">
        <v>259</v>
      </c>
    </row>
    <row r="114" spans="1:16" ht="42" customHeight="1">
      <c r="A114" s="42"/>
      <c r="B114" s="68"/>
      <c r="C114" s="130" t="s">
        <v>175</v>
      </c>
      <c r="D114" s="130"/>
      <c r="E114" s="130"/>
      <c r="F114" s="40" t="s">
        <v>139</v>
      </c>
      <c r="G114" s="99">
        <v>0</v>
      </c>
      <c r="H114" s="100" t="s">
        <v>176</v>
      </c>
      <c r="I114" s="90" t="s">
        <v>177</v>
      </c>
    </row>
    <row r="115" spans="1:16" ht="42" customHeight="1">
      <c r="A115" s="42"/>
      <c r="B115" s="68"/>
      <c r="C115" s="130" t="s">
        <v>178</v>
      </c>
      <c r="D115" s="130"/>
      <c r="E115" s="130"/>
      <c r="F115" s="40" t="s">
        <v>139</v>
      </c>
      <c r="G115" s="99">
        <v>0</v>
      </c>
      <c r="H115" s="100" t="s">
        <v>97</v>
      </c>
      <c r="I115" s="90" t="s">
        <v>193</v>
      </c>
    </row>
    <row r="116" spans="1:16" ht="42" customHeight="1">
      <c r="A116" s="42"/>
      <c r="B116" s="68"/>
      <c r="C116" s="130" t="s">
        <v>179</v>
      </c>
      <c r="D116" s="130"/>
      <c r="E116" s="130"/>
      <c r="F116" s="40" t="s">
        <v>139</v>
      </c>
      <c r="G116" s="99">
        <v>0</v>
      </c>
      <c r="H116" s="100" t="s">
        <v>180</v>
      </c>
      <c r="I116" s="90" t="s">
        <v>105</v>
      </c>
    </row>
    <row r="117" spans="1:16" ht="40.950000000000003" customHeight="1">
      <c r="A117" s="42"/>
      <c r="B117" s="68"/>
      <c r="C117" s="130" t="s">
        <v>261</v>
      </c>
      <c r="D117" s="130"/>
      <c r="E117" s="130"/>
      <c r="F117" s="40" t="s">
        <v>151</v>
      </c>
      <c r="G117" s="71">
        <v>0</v>
      </c>
      <c r="H117" s="83"/>
      <c r="I117" s="90" t="s">
        <v>262</v>
      </c>
    </row>
    <row r="118" spans="1:16" ht="61.8" customHeight="1">
      <c r="C118" s="8"/>
      <c r="D118" s="8"/>
      <c r="E118" s="8"/>
      <c r="F118" s="2"/>
      <c r="G118" s="80"/>
      <c r="H118" s="81"/>
    </row>
    <row r="119" spans="1:16" ht="18.75" customHeight="1">
      <c r="A119" s="43"/>
      <c r="B119" s="137" t="s">
        <v>263</v>
      </c>
      <c r="C119" s="138"/>
      <c r="D119" s="138"/>
      <c r="E119" s="138"/>
      <c r="F119" s="138"/>
      <c r="G119" s="138"/>
      <c r="H119" s="138"/>
      <c r="I119" s="139"/>
    </row>
    <row r="120" spans="1:16" ht="42" customHeight="1">
      <c r="A120" s="42"/>
      <c r="B120" s="68"/>
      <c r="C120" s="130" t="s">
        <v>264</v>
      </c>
      <c r="D120" s="130"/>
      <c r="E120" s="130"/>
      <c r="F120" s="40" t="s">
        <v>137</v>
      </c>
      <c r="G120" s="99" t="e">
        <f>G121*G122*G123*G124*G125*G126*(16/12)*G127</f>
        <v>#DIV/0!</v>
      </c>
      <c r="H120" s="100" t="s">
        <v>97</v>
      </c>
      <c r="I120" s="90" t="s">
        <v>265</v>
      </c>
    </row>
    <row r="121" spans="1:16" ht="42" customHeight="1">
      <c r="A121" s="42"/>
      <c r="B121" s="68"/>
      <c r="C121" s="130" t="s">
        <v>267</v>
      </c>
      <c r="D121" s="130"/>
      <c r="E121" s="130"/>
      <c r="F121" s="40" t="s">
        <v>151</v>
      </c>
      <c r="G121" s="99" t="e">
        <f>'MRS(input)'!E25</f>
        <v>#DIV/0!</v>
      </c>
      <c r="H121" s="100" t="s">
        <v>211</v>
      </c>
      <c r="I121" s="90" t="s">
        <v>266</v>
      </c>
      <c r="J121" s="135" t="s">
        <v>222</v>
      </c>
      <c r="K121" s="136"/>
      <c r="L121" s="136"/>
      <c r="M121" s="136"/>
      <c r="N121" s="136"/>
      <c r="O121" s="136"/>
      <c r="P121" s="136"/>
    </row>
    <row r="122" spans="1:16" ht="42" customHeight="1">
      <c r="A122" s="42"/>
      <c r="B122" s="68"/>
      <c r="C122" s="130" t="s">
        <v>269</v>
      </c>
      <c r="D122" s="130"/>
      <c r="E122" s="130"/>
      <c r="F122" s="40" t="s">
        <v>152</v>
      </c>
      <c r="G122" s="99">
        <v>0</v>
      </c>
      <c r="H122" s="100"/>
      <c r="I122" s="90" t="s">
        <v>268</v>
      </c>
    </row>
    <row r="123" spans="1:16" ht="42" customHeight="1">
      <c r="A123" s="42"/>
      <c r="B123" s="68"/>
      <c r="C123" s="130" t="s">
        <v>191</v>
      </c>
      <c r="D123" s="130"/>
      <c r="E123" s="130"/>
      <c r="F123" s="40" t="s">
        <v>152</v>
      </c>
      <c r="G123" s="99">
        <v>0</v>
      </c>
      <c r="H123" s="100"/>
      <c r="I123" s="90" t="s">
        <v>192</v>
      </c>
    </row>
    <row r="124" spans="1:16" ht="42" customHeight="1">
      <c r="A124" s="42"/>
      <c r="B124" s="68"/>
      <c r="C124" s="130" t="s">
        <v>178</v>
      </c>
      <c r="D124" s="130"/>
      <c r="E124" s="130"/>
      <c r="F124" s="40" t="s">
        <v>139</v>
      </c>
      <c r="G124" s="99">
        <v>0</v>
      </c>
      <c r="H124" s="100" t="s">
        <v>97</v>
      </c>
      <c r="I124" s="90" t="s">
        <v>270</v>
      </c>
    </row>
    <row r="125" spans="1:16" ht="42" customHeight="1">
      <c r="A125" s="42"/>
      <c r="B125" s="68"/>
      <c r="C125" s="130" t="s">
        <v>194</v>
      </c>
      <c r="D125" s="130"/>
      <c r="E125" s="130"/>
      <c r="F125" s="40" t="s">
        <v>152</v>
      </c>
      <c r="G125" s="99">
        <v>0</v>
      </c>
      <c r="H125" s="100"/>
      <c r="I125" s="90" t="s">
        <v>195</v>
      </c>
    </row>
    <row r="126" spans="1:16" ht="42" customHeight="1">
      <c r="A126" s="42"/>
      <c r="B126" s="68"/>
      <c r="C126" s="130" t="s">
        <v>197</v>
      </c>
      <c r="D126" s="130"/>
      <c r="E126" s="130"/>
      <c r="F126" s="40" t="s">
        <v>152</v>
      </c>
      <c r="G126" s="99">
        <v>0</v>
      </c>
      <c r="H126" s="100"/>
      <c r="I126" s="90" t="s">
        <v>196</v>
      </c>
    </row>
    <row r="127" spans="1:16" ht="42" customHeight="1">
      <c r="A127" s="42"/>
      <c r="B127" s="68"/>
      <c r="C127" s="130" t="s">
        <v>179</v>
      </c>
      <c r="D127" s="130"/>
      <c r="E127" s="130"/>
      <c r="F127" s="40" t="s">
        <v>139</v>
      </c>
      <c r="G127" s="99" t="e">
        <f>'MRS(input)'!E9</f>
        <v>#DIV/0!</v>
      </c>
      <c r="H127" s="100" t="s">
        <v>180</v>
      </c>
      <c r="I127" s="90" t="s">
        <v>105</v>
      </c>
    </row>
    <row r="128" spans="1:16" ht="51.6" customHeight="1">
      <c r="C128" s="8"/>
      <c r="D128" s="8"/>
      <c r="E128" s="8"/>
      <c r="F128" s="2"/>
      <c r="G128" s="80"/>
      <c r="H128" s="81"/>
    </row>
    <row r="129" spans="1:16" ht="31.2" customHeight="1">
      <c r="A129" s="43"/>
      <c r="B129" s="137" t="s">
        <v>271</v>
      </c>
      <c r="C129" s="138"/>
      <c r="D129" s="138"/>
      <c r="E129" s="138"/>
      <c r="F129" s="138"/>
      <c r="G129" s="138"/>
      <c r="H129" s="138"/>
      <c r="I129" s="139"/>
    </row>
    <row r="130" spans="1:16" ht="42" customHeight="1">
      <c r="A130" s="42"/>
      <c r="B130" s="68"/>
      <c r="C130" s="130" t="s">
        <v>272</v>
      </c>
      <c r="D130" s="130"/>
      <c r="E130" s="130"/>
      <c r="F130" s="40" t="s">
        <v>137</v>
      </c>
      <c r="G130" s="99" t="e">
        <f>G131*G136*G135*G132*G133*G134</f>
        <v>#DIV/0!</v>
      </c>
      <c r="H130" s="100" t="s">
        <v>97</v>
      </c>
      <c r="I130" s="90" t="s">
        <v>232</v>
      </c>
    </row>
    <row r="131" spans="1:16" ht="42" customHeight="1">
      <c r="A131" s="42"/>
      <c r="B131" s="68"/>
      <c r="C131" s="130" t="s">
        <v>273</v>
      </c>
      <c r="D131" s="130"/>
      <c r="E131" s="130"/>
      <c r="F131" s="40" t="s">
        <v>151</v>
      </c>
      <c r="G131" s="99">
        <v>0</v>
      </c>
      <c r="H131" s="100" t="s">
        <v>274</v>
      </c>
      <c r="I131" s="90" t="s">
        <v>164</v>
      </c>
      <c r="J131" s="135"/>
      <c r="K131" s="136"/>
      <c r="L131" s="136"/>
      <c r="M131" s="136"/>
      <c r="N131" s="136"/>
      <c r="O131" s="136"/>
      <c r="P131" s="136"/>
    </row>
    <row r="132" spans="1:16" ht="42" customHeight="1">
      <c r="A132" s="42"/>
      <c r="B132" s="68"/>
      <c r="C132" s="130" t="s">
        <v>275</v>
      </c>
      <c r="D132" s="130"/>
      <c r="E132" s="130"/>
      <c r="F132" s="40" t="s">
        <v>139</v>
      </c>
      <c r="G132" s="99">
        <v>0</v>
      </c>
      <c r="H132" s="100"/>
      <c r="I132" s="90" t="s">
        <v>270</v>
      </c>
    </row>
    <row r="133" spans="1:16" ht="42" customHeight="1">
      <c r="A133" s="42"/>
      <c r="B133" s="68"/>
      <c r="C133" s="130" t="s">
        <v>277</v>
      </c>
      <c r="D133" s="130"/>
      <c r="E133" s="130"/>
      <c r="F133" s="40" t="s">
        <v>152</v>
      </c>
      <c r="G133" s="99" t="e">
        <f>'MRS(input)'!E23</f>
        <v>#DIV/0!</v>
      </c>
      <c r="H133" s="100" t="s">
        <v>278</v>
      </c>
      <c r="I133" s="90" t="s">
        <v>276</v>
      </c>
    </row>
    <row r="134" spans="1:16" ht="42" customHeight="1">
      <c r="A134" s="42"/>
      <c r="B134" s="68"/>
      <c r="C134" s="130" t="s">
        <v>280</v>
      </c>
      <c r="D134" s="130"/>
      <c r="E134" s="130"/>
      <c r="F134" s="40" t="s">
        <v>152</v>
      </c>
      <c r="G134" s="99">
        <v>0</v>
      </c>
      <c r="H134" s="100"/>
      <c r="I134" s="90" t="s">
        <v>279</v>
      </c>
    </row>
    <row r="135" spans="1:16" ht="42" customHeight="1">
      <c r="A135" s="42"/>
      <c r="B135" s="68"/>
      <c r="C135" s="130" t="s">
        <v>175</v>
      </c>
      <c r="D135" s="130"/>
      <c r="E135" s="130"/>
      <c r="F135" s="40" t="s">
        <v>139</v>
      </c>
      <c r="G135" s="99">
        <v>0</v>
      </c>
      <c r="H135" s="100" t="s">
        <v>176</v>
      </c>
      <c r="I135" s="90" t="s">
        <v>177</v>
      </c>
    </row>
    <row r="136" spans="1:16" ht="42" customHeight="1">
      <c r="A136" s="42"/>
      <c r="B136" s="68"/>
      <c r="C136" s="130" t="s">
        <v>179</v>
      </c>
      <c r="D136" s="130"/>
      <c r="E136" s="130"/>
      <c r="F136" s="40" t="s">
        <v>139</v>
      </c>
      <c r="G136" s="99">
        <v>0</v>
      </c>
      <c r="H136" s="100" t="s">
        <v>180</v>
      </c>
      <c r="I136" s="90" t="s">
        <v>105</v>
      </c>
    </row>
    <row r="137" spans="1:16" ht="51.6" customHeight="1">
      <c r="C137" s="8"/>
      <c r="D137" s="8"/>
      <c r="E137" s="8"/>
      <c r="F137" s="2"/>
      <c r="G137" s="80"/>
      <c r="H137" s="81"/>
    </row>
    <row r="138" spans="1:16" ht="18.75" customHeight="1">
      <c r="A138" s="43"/>
      <c r="B138" s="137" t="s">
        <v>281</v>
      </c>
      <c r="C138" s="138"/>
      <c r="D138" s="138"/>
      <c r="E138" s="138"/>
      <c r="F138" s="138"/>
      <c r="G138" s="138"/>
      <c r="H138" s="138"/>
      <c r="I138" s="139"/>
    </row>
    <row r="139" spans="1:16" ht="42" customHeight="1">
      <c r="A139" s="42"/>
      <c r="B139" s="68"/>
      <c r="C139" s="130" t="s">
        <v>282</v>
      </c>
      <c r="D139" s="130"/>
      <c r="E139" s="130"/>
      <c r="F139" s="40" t="s">
        <v>137</v>
      </c>
      <c r="G139" s="99" t="e">
        <f>G140*G142*G143*G141*G144*G145*(16/12)*G146</f>
        <v>#DIV/0!</v>
      </c>
      <c r="H139" s="100" t="s">
        <v>97</v>
      </c>
      <c r="I139" s="90" t="s">
        <v>234</v>
      </c>
    </row>
    <row r="140" spans="1:16" ht="42" customHeight="1">
      <c r="A140" s="42"/>
      <c r="B140" s="68"/>
      <c r="C140" s="130" t="s">
        <v>284</v>
      </c>
      <c r="D140" s="130"/>
      <c r="E140" s="130"/>
      <c r="F140" s="40" t="s">
        <v>151</v>
      </c>
      <c r="G140" s="99" t="e">
        <f>'MRS(input)'!E26</f>
        <v>#DIV/0!</v>
      </c>
      <c r="H140" s="100" t="s">
        <v>211</v>
      </c>
      <c r="I140" s="90" t="s">
        <v>283</v>
      </c>
      <c r="J140" s="135"/>
      <c r="K140" s="136"/>
      <c r="L140" s="136"/>
      <c r="M140" s="136"/>
      <c r="N140" s="136"/>
      <c r="O140" s="136"/>
      <c r="P140" s="136"/>
    </row>
    <row r="141" spans="1:16" ht="42" customHeight="1">
      <c r="A141" s="42"/>
      <c r="B141" s="68"/>
      <c r="C141" s="130" t="s">
        <v>286</v>
      </c>
      <c r="D141" s="130"/>
      <c r="E141" s="130"/>
      <c r="F141" s="40" t="s">
        <v>152</v>
      </c>
      <c r="G141" s="99">
        <v>0</v>
      </c>
      <c r="H141" s="100"/>
      <c r="I141" s="101" t="s">
        <v>285</v>
      </c>
    </row>
    <row r="142" spans="1:16" ht="42" customHeight="1">
      <c r="A142" s="42"/>
      <c r="B142" s="68"/>
      <c r="C142" s="130" t="s">
        <v>191</v>
      </c>
      <c r="D142" s="130"/>
      <c r="E142" s="130"/>
      <c r="F142" s="40" t="s">
        <v>152</v>
      </c>
      <c r="G142" s="99">
        <v>0</v>
      </c>
      <c r="H142" s="100"/>
      <c r="I142" s="90" t="s">
        <v>192</v>
      </c>
    </row>
    <row r="143" spans="1:16" ht="42" customHeight="1">
      <c r="A143" s="42"/>
      <c r="B143" s="68"/>
      <c r="C143" s="130" t="s">
        <v>178</v>
      </c>
      <c r="D143" s="130"/>
      <c r="E143" s="130"/>
      <c r="F143" s="40" t="s">
        <v>139</v>
      </c>
      <c r="G143" s="99">
        <v>0</v>
      </c>
      <c r="H143" s="100" t="s">
        <v>97</v>
      </c>
      <c r="I143" s="90" t="s">
        <v>270</v>
      </c>
    </row>
    <row r="144" spans="1:16" ht="42" customHeight="1">
      <c r="A144" s="42"/>
      <c r="B144" s="68"/>
      <c r="C144" s="130" t="s">
        <v>194</v>
      </c>
      <c r="D144" s="130"/>
      <c r="E144" s="130"/>
      <c r="F144" s="40" t="s">
        <v>152</v>
      </c>
      <c r="G144" s="99">
        <v>0</v>
      </c>
      <c r="H144" s="100"/>
      <c r="I144" s="90" t="s">
        <v>195</v>
      </c>
    </row>
    <row r="145" spans="1:16" ht="42" customHeight="1">
      <c r="A145" s="42"/>
      <c r="B145" s="68"/>
      <c r="C145" s="130" t="s">
        <v>197</v>
      </c>
      <c r="D145" s="130"/>
      <c r="E145" s="130"/>
      <c r="F145" s="40" t="s">
        <v>152</v>
      </c>
      <c r="G145" s="99">
        <v>0</v>
      </c>
      <c r="H145" s="100"/>
      <c r="I145" s="90" t="s">
        <v>196</v>
      </c>
    </row>
    <row r="146" spans="1:16" ht="42" customHeight="1">
      <c r="A146" s="42"/>
      <c r="B146" s="68"/>
      <c r="C146" s="130" t="s">
        <v>179</v>
      </c>
      <c r="D146" s="130"/>
      <c r="E146" s="130"/>
      <c r="F146" s="40" t="s">
        <v>139</v>
      </c>
      <c r="G146" s="99">
        <v>0</v>
      </c>
      <c r="H146" s="100" t="s">
        <v>180</v>
      </c>
      <c r="I146" s="90" t="s">
        <v>105</v>
      </c>
    </row>
    <row r="147" spans="1:16" ht="51.6" customHeight="1">
      <c r="C147" s="8"/>
      <c r="D147" s="8"/>
      <c r="E147" s="8"/>
      <c r="F147" s="2"/>
      <c r="G147" s="80"/>
      <c r="H147" s="81"/>
    </row>
    <row r="148" spans="1:16" ht="18.75" customHeight="1">
      <c r="A148" s="43"/>
      <c r="B148" s="131" t="s">
        <v>287</v>
      </c>
      <c r="C148" s="132"/>
      <c r="D148" s="132"/>
      <c r="E148" s="132"/>
      <c r="F148" s="133"/>
      <c r="G148" s="98"/>
      <c r="H148" s="29"/>
      <c r="I148" s="72"/>
    </row>
    <row r="149" spans="1:16" ht="18.75" customHeight="1">
      <c r="A149" s="43"/>
      <c r="B149" s="131" t="s">
        <v>288</v>
      </c>
      <c r="C149" s="132"/>
      <c r="D149" s="132"/>
      <c r="E149" s="132"/>
      <c r="F149" s="133"/>
      <c r="G149" s="98"/>
      <c r="H149" s="29"/>
      <c r="I149" s="72"/>
    </row>
    <row r="150" spans="1:16" ht="42" customHeight="1">
      <c r="A150" s="42"/>
      <c r="B150" s="68"/>
      <c r="C150" s="130" t="s">
        <v>237</v>
      </c>
      <c r="D150" s="130"/>
      <c r="E150" s="130"/>
      <c r="F150" s="116" t="s">
        <v>425</v>
      </c>
      <c r="G150" s="99" t="e">
        <f>G151+G152</f>
        <v>#DIV/0!</v>
      </c>
      <c r="H150" s="100" t="s">
        <v>97</v>
      </c>
      <c r="I150" s="90" t="s">
        <v>236</v>
      </c>
    </row>
    <row r="151" spans="1:16" ht="42" customHeight="1">
      <c r="A151" s="42"/>
      <c r="B151" s="68"/>
      <c r="C151" s="130" t="s">
        <v>290</v>
      </c>
      <c r="D151" s="130"/>
      <c r="E151" s="130"/>
      <c r="F151" s="116" t="s">
        <v>425</v>
      </c>
      <c r="G151" s="99" t="e">
        <f>G154</f>
        <v>#DIV/0!</v>
      </c>
      <c r="H151" s="100" t="s">
        <v>97</v>
      </c>
      <c r="I151" s="2" t="s">
        <v>289</v>
      </c>
    </row>
    <row r="152" spans="1:16" ht="40.950000000000003" customHeight="1">
      <c r="A152" s="42"/>
      <c r="B152" s="68"/>
      <c r="C152" s="130" t="s">
        <v>292</v>
      </c>
      <c r="D152" s="130"/>
      <c r="E152" s="130"/>
      <c r="F152" s="116" t="s">
        <v>426</v>
      </c>
      <c r="G152" s="105" t="e">
        <f>G166</f>
        <v>#DIV/0!</v>
      </c>
      <c r="H152" s="83" t="s">
        <v>97</v>
      </c>
      <c r="I152" s="90" t="s">
        <v>291</v>
      </c>
    </row>
    <row r="153" spans="1:16" ht="40.950000000000003" customHeight="1">
      <c r="C153" s="8"/>
      <c r="D153" s="8"/>
      <c r="E153" s="8"/>
      <c r="F153" s="2"/>
      <c r="G153" s="80"/>
      <c r="H153" s="81"/>
    </row>
    <row r="154" spans="1:16" ht="42" customHeight="1">
      <c r="A154" s="42"/>
      <c r="B154" s="68"/>
      <c r="C154" s="130" t="s">
        <v>290</v>
      </c>
      <c r="D154" s="130"/>
      <c r="E154" s="130"/>
      <c r="F154" s="40" t="s">
        <v>131</v>
      </c>
      <c r="G154" s="99" t="e">
        <f>(1-G155)*G156*G157</f>
        <v>#DIV/0!</v>
      </c>
      <c r="H154" s="100" t="s">
        <v>97</v>
      </c>
      <c r="I154" s="90" t="s">
        <v>289</v>
      </c>
    </row>
    <row r="155" spans="1:16" ht="42" customHeight="1">
      <c r="A155" s="42"/>
      <c r="B155" s="68"/>
      <c r="C155" s="130" t="s">
        <v>294</v>
      </c>
      <c r="D155" s="130"/>
      <c r="E155" s="130"/>
      <c r="F155" s="40" t="s">
        <v>131</v>
      </c>
      <c r="G155" s="99">
        <v>0</v>
      </c>
      <c r="H155" s="100" t="s">
        <v>97</v>
      </c>
      <c r="I155" s="90" t="s">
        <v>293</v>
      </c>
    </row>
    <row r="156" spans="1:16" ht="40.950000000000003" customHeight="1">
      <c r="A156" s="42"/>
      <c r="B156" s="68"/>
      <c r="C156" s="130" t="s">
        <v>295</v>
      </c>
      <c r="D156" s="130"/>
      <c r="E156" s="130"/>
      <c r="F156" s="40" t="s">
        <v>131</v>
      </c>
      <c r="G156" s="105" t="e">
        <f>G159</f>
        <v>#DIV/0!</v>
      </c>
      <c r="H156" s="83" t="s">
        <v>211</v>
      </c>
      <c r="I156" s="90" t="s">
        <v>296</v>
      </c>
    </row>
    <row r="157" spans="1:16" ht="42" customHeight="1">
      <c r="A157" s="42"/>
      <c r="B157" s="68"/>
      <c r="C157" s="130" t="s">
        <v>179</v>
      </c>
      <c r="D157" s="130"/>
      <c r="E157" s="130"/>
      <c r="F157" s="40" t="s">
        <v>139</v>
      </c>
      <c r="G157" s="99">
        <v>0</v>
      </c>
      <c r="H157" s="100" t="s">
        <v>180</v>
      </c>
      <c r="I157" s="90" t="s">
        <v>105</v>
      </c>
    </row>
    <row r="158" spans="1:16" ht="40.950000000000003" customHeight="1">
      <c r="C158" s="8"/>
      <c r="D158" s="8"/>
      <c r="E158" s="8"/>
      <c r="F158" s="2"/>
      <c r="G158" s="80"/>
      <c r="H158" s="81"/>
    </row>
    <row r="159" spans="1:16" ht="42" customHeight="1">
      <c r="A159" s="42"/>
      <c r="B159" s="68"/>
      <c r="C159" s="130" t="s">
        <v>295</v>
      </c>
      <c r="D159" s="130"/>
      <c r="E159" s="130"/>
      <c r="F159" s="40" t="s">
        <v>131</v>
      </c>
      <c r="G159" s="105" t="e">
        <f>G160*G161*G162*G163*G164</f>
        <v>#DIV/0!</v>
      </c>
      <c r="H159" s="83" t="s">
        <v>211</v>
      </c>
      <c r="I159" s="90" t="s">
        <v>296</v>
      </c>
    </row>
    <row r="160" spans="1:16" ht="42" customHeight="1">
      <c r="A160" s="42"/>
      <c r="B160" s="68"/>
      <c r="C160" s="130" t="s">
        <v>273</v>
      </c>
      <c r="D160" s="130"/>
      <c r="E160" s="130"/>
      <c r="F160" s="40" t="s">
        <v>151</v>
      </c>
      <c r="G160" s="99">
        <v>0</v>
      </c>
      <c r="H160" s="100" t="s">
        <v>274</v>
      </c>
      <c r="I160" s="90" t="s">
        <v>164</v>
      </c>
      <c r="J160" s="135"/>
      <c r="K160" s="136"/>
      <c r="L160" s="136"/>
      <c r="M160" s="136"/>
      <c r="N160" s="136"/>
      <c r="O160" s="136"/>
      <c r="P160" s="136"/>
    </row>
    <row r="161" spans="1:16" ht="42" customHeight="1">
      <c r="A161" s="42"/>
      <c r="B161" s="68"/>
      <c r="C161" s="130" t="s">
        <v>175</v>
      </c>
      <c r="D161" s="130"/>
      <c r="E161" s="130"/>
      <c r="F161" s="40" t="s">
        <v>139</v>
      </c>
      <c r="G161" s="99">
        <v>0</v>
      </c>
      <c r="H161" s="100" t="s">
        <v>176</v>
      </c>
      <c r="I161" s="90" t="s">
        <v>177</v>
      </c>
    </row>
    <row r="162" spans="1:16" ht="42" customHeight="1">
      <c r="A162" s="42"/>
      <c r="B162" s="68"/>
      <c r="C162" s="130" t="s">
        <v>275</v>
      </c>
      <c r="D162" s="130"/>
      <c r="E162" s="130"/>
      <c r="F162" s="40" t="s">
        <v>139</v>
      </c>
      <c r="G162" s="99">
        <v>0</v>
      </c>
      <c r="H162" s="100"/>
      <c r="I162" s="90" t="s">
        <v>270</v>
      </c>
    </row>
    <row r="163" spans="1:16" ht="42" customHeight="1">
      <c r="A163" s="42"/>
      <c r="B163" s="68"/>
      <c r="C163" s="130" t="s">
        <v>298</v>
      </c>
      <c r="D163" s="130"/>
      <c r="E163" s="130"/>
      <c r="F163" s="40" t="s">
        <v>131</v>
      </c>
      <c r="G163" s="99" t="e">
        <f>'MRS(input)'!E24</f>
        <v>#DIV/0!</v>
      </c>
      <c r="H163" s="100" t="s">
        <v>299</v>
      </c>
      <c r="I163" s="90" t="s">
        <v>297</v>
      </c>
    </row>
    <row r="164" spans="1:16" ht="42" customHeight="1">
      <c r="A164" s="42"/>
      <c r="B164" s="68"/>
      <c r="C164" s="130" t="s">
        <v>269</v>
      </c>
      <c r="D164" s="130"/>
      <c r="E164" s="130"/>
      <c r="F164" s="40" t="s">
        <v>152</v>
      </c>
      <c r="G164" s="99">
        <v>0</v>
      </c>
      <c r="H164" s="100"/>
      <c r="I164" s="90" t="s">
        <v>300</v>
      </c>
    </row>
    <row r="165" spans="1:16" ht="60.6" customHeight="1">
      <c r="C165" s="8"/>
      <c r="D165" s="8"/>
      <c r="E165" s="8"/>
      <c r="F165" s="2"/>
      <c r="G165" s="80"/>
      <c r="H165" s="81"/>
    </row>
    <row r="166" spans="1:16" ht="42" customHeight="1">
      <c r="A166" s="42"/>
      <c r="B166" s="68"/>
      <c r="C166" s="130" t="s">
        <v>290</v>
      </c>
      <c r="D166" s="130"/>
      <c r="E166" s="130"/>
      <c r="F166" s="40" t="s">
        <v>131</v>
      </c>
      <c r="G166" s="99" t="e">
        <f>(1-G167)*G168*G169</f>
        <v>#DIV/0!</v>
      </c>
      <c r="H166" s="100" t="s">
        <v>97</v>
      </c>
      <c r="I166" s="90" t="s">
        <v>291</v>
      </c>
    </row>
    <row r="167" spans="1:16" ht="42" customHeight="1">
      <c r="A167" s="42"/>
      <c r="B167" s="68"/>
      <c r="C167" s="130" t="s">
        <v>302</v>
      </c>
      <c r="D167" s="130"/>
      <c r="E167" s="130"/>
      <c r="F167" s="40" t="s">
        <v>131</v>
      </c>
      <c r="G167" s="99">
        <v>0</v>
      </c>
      <c r="H167" s="100" t="s">
        <v>97</v>
      </c>
      <c r="I167" s="90" t="s">
        <v>301</v>
      </c>
    </row>
    <row r="168" spans="1:16" ht="40.950000000000003" customHeight="1">
      <c r="A168" s="42"/>
      <c r="B168" s="68"/>
      <c r="C168" s="130" t="s">
        <v>303</v>
      </c>
      <c r="D168" s="130"/>
      <c r="E168" s="130"/>
      <c r="F168" s="40" t="s">
        <v>131</v>
      </c>
      <c r="G168" s="105">
        <v>0</v>
      </c>
      <c r="H168" s="83" t="s">
        <v>211</v>
      </c>
      <c r="I168" s="90" t="s">
        <v>304</v>
      </c>
    </row>
    <row r="169" spans="1:16" ht="42" customHeight="1">
      <c r="A169" s="42"/>
      <c r="B169" s="68"/>
      <c r="C169" s="130" t="s">
        <v>179</v>
      </c>
      <c r="D169" s="130"/>
      <c r="E169" s="130"/>
      <c r="F169" s="40" t="s">
        <v>139</v>
      </c>
      <c r="G169" s="99" t="e">
        <f>'MRS(input)'!E9</f>
        <v>#DIV/0!</v>
      </c>
      <c r="H169" s="100" t="s">
        <v>180</v>
      </c>
      <c r="I169" s="90" t="s">
        <v>105</v>
      </c>
    </row>
    <row r="170" spans="1:16" ht="40.950000000000003" customHeight="1">
      <c r="C170" s="8"/>
      <c r="D170" s="8"/>
      <c r="E170" s="8"/>
      <c r="F170" s="2"/>
      <c r="G170" s="80"/>
      <c r="H170" s="81"/>
    </row>
    <row r="171" spans="1:16" ht="42" customHeight="1">
      <c r="A171" s="42"/>
      <c r="B171" s="68"/>
      <c r="C171" s="130" t="s">
        <v>303</v>
      </c>
      <c r="D171" s="130"/>
      <c r="E171" s="130"/>
      <c r="F171" s="40" t="s">
        <v>131</v>
      </c>
      <c r="G171" s="105" t="e">
        <f>G172*G173*G174*G175*G176*G177*(16/12)</f>
        <v>#DIV/0!</v>
      </c>
      <c r="H171" s="83" t="s">
        <v>211</v>
      </c>
      <c r="I171" s="90" t="s">
        <v>304</v>
      </c>
    </row>
    <row r="172" spans="1:16" ht="42" customHeight="1">
      <c r="A172" s="42"/>
      <c r="B172" s="68"/>
      <c r="C172" s="130" t="s">
        <v>305</v>
      </c>
      <c r="D172" s="130"/>
      <c r="E172" s="130"/>
      <c r="F172" s="40" t="s">
        <v>151</v>
      </c>
      <c r="G172" s="99" t="e">
        <f>'MRS(input)'!E25</f>
        <v>#DIV/0!</v>
      </c>
      <c r="H172" s="100" t="s">
        <v>211</v>
      </c>
      <c r="I172" s="90" t="s">
        <v>306</v>
      </c>
      <c r="J172" s="135"/>
      <c r="K172" s="136"/>
      <c r="L172" s="136"/>
      <c r="M172" s="136"/>
      <c r="N172" s="136"/>
      <c r="O172" s="136"/>
      <c r="P172" s="136"/>
    </row>
    <row r="173" spans="1:16" ht="42" customHeight="1">
      <c r="A173" s="42"/>
      <c r="B173" s="68"/>
      <c r="C173" s="130" t="s">
        <v>308</v>
      </c>
      <c r="D173" s="130"/>
      <c r="E173" s="130"/>
      <c r="F173" s="40" t="s">
        <v>152</v>
      </c>
      <c r="G173" s="99">
        <v>0</v>
      </c>
      <c r="H173" s="100"/>
      <c r="I173" s="101" t="s">
        <v>307</v>
      </c>
    </row>
    <row r="174" spans="1:16" ht="42" customHeight="1">
      <c r="A174" s="42"/>
      <c r="B174" s="68"/>
      <c r="C174" s="130" t="s">
        <v>191</v>
      </c>
      <c r="D174" s="130"/>
      <c r="E174" s="130"/>
      <c r="F174" s="40" t="s">
        <v>152</v>
      </c>
      <c r="G174" s="99">
        <v>0</v>
      </c>
      <c r="H174" s="100"/>
      <c r="I174" s="90" t="s">
        <v>192</v>
      </c>
    </row>
    <row r="175" spans="1:16" ht="42" customHeight="1">
      <c r="A175" s="42"/>
      <c r="B175" s="68"/>
      <c r="C175" s="130" t="s">
        <v>178</v>
      </c>
      <c r="D175" s="130"/>
      <c r="E175" s="130"/>
      <c r="F175" s="40" t="s">
        <v>139</v>
      </c>
      <c r="G175" s="99">
        <v>0</v>
      </c>
      <c r="H175" s="100" t="s">
        <v>97</v>
      </c>
      <c r="I175" s="90" t="s">
        <v>270</v>
      </c>
    </row>
    <row r="176" spans="1:16" ht="42" customHeight="1">
      <c r="A176" s="42"/>
      <c r="B176" s="68"/>
      <c r="C176" s="130" t="s">
        <v>194</v>
      </c>
      <c r="D176" s="130"/>
      <c r="E176" s="130"/>
      <c r="F176" s="40" t="s">
        <v>152</v>
      </c>
      <c r="G176" s="99">
        <v>0</v>
      </c>
      <c r="H176" s="100"/>
      <c r="I176" s="90" t="s">
        <v>195</v>
      </c>
    </row>
    <row r="177" spans="1:10" ht="42" customHeight="1">
      <c r="A177" s="42"/>
      <c r="B177" s="68"/>
      <c r="C177" s="130" t="s">
        <v>197</v>
      </c>
      <c r="D177" s="130"/>
      <c r="E177" s="130"/>
      <c r="F177" s="40" t="s">
        <v>152</v>
      </c>
      <c r="G177" s="99">
        <v>0</v>
      </c>
      <c r="H177" s="100"/>
      <c r="I177" s="90" t="s">
        <v>196</v>
      </c>
    </row>
    <row r="178" spans="1:10" ht="51.6" customHeight="1">
      <c r="C178" s="8"/>
      <c r="D178" s="8"/>
      <c r="E178" s="8"/>
      <c r="F178" s="2"/>
      <c r="G178" s="80"/>
      <c r="H178" s="81"/>
      <c r="J178" s="1" t="s">
        <v>309</v>
      </c>
    </row>
    <row r="179" spans="1:10" ht="18.75" customHeight="1">
      <c r="A179" s="43"/>
      <c r="B179" s="131" t="s">
        <v>311</v>
      </c>
      <c r="C179" s="132"/>
      <c r="D179" s="132"/>
      <c r="E179" s="132"/>
      <c r="F179" s="133"/>
      <c r="G179" s="98" t="s">
        <v>310</v>
      </c>
      <c r="H179" s="29"/>
      <c r="I179" s="72"/>
    </row>
    <row r="180" spans="1:10" ht="18.75" customHeight="1">
      <c r="A180" s="43"/>
      <c r="B180" s="131" t="s">
        <v>312</v>
      </c>
      <c r="C180" s="132"/>
      <c r="D180" s="132"/>
      <c r="E180" s="132"/>
      <c r="F180" s="133"/>
      <c r="G180" s="98" t="s">
        <v>313</v>
      </c>
      <c r="H180" s="29"/>
      <c r="I180" s="72"/>
    </row>
    <row r="181" spans="1:10" ht="18.75" customHeight="1">
      <c r="A181" s="41" t="s">
        <v>134</v>
      </c>
      <c r="B181" s="37"/>
      <c r="C181" s="43"/>
      <c r="D181" s="43"/>
      <c r="E181" s="36"/>
      <c r="F181" s="46"/>
      <c r="G181" s="41"/>
      <c r="H181" s="41"/>
      <c r="I181" s="46"/>
    </row>
    <row r="182" spans="1:10" ht="36.6" customHeight="1">
      <c r="A182" s="43"/>
      <c r="B182" s="134" t="s">
        <v>480</v>
      </c>
      <c r="C182" s="134"/>
      <c r="D182" s="134"/>
      <c r="E182" s="131"/>
      <c r="F182" s="40" t="s">
        <v>37</v>
      </c>
      <c r="G182" s="79">
        <v>0</v>
      </c>
      <c r="H182" s="77" t="s">
        <v>74</v>
      </c>
      <c r="I182" s="82" t="s">
        <v>83</v>
      </c>
      <c r="J182" s="101"/>
    </row>
    <row r="183" spans="1:10" ht="104.4" customHeight="1">
      <c r="C183" s="8"/>
      <c r="D183" s="8"/>
      <c r="E183" s="8"/>
      <c r="F183" s="2"/>
      <c r="G183" s="80"/>
      <c r="H183" s="81"/>
    </row>
    <row r="184" spans="1:10" ht="18.75" customHeight="1">
      <c r="A184" s="41" t="s">
        <v>424</v>
      </c>
      <c r="B184" s="37"/>
      <c r="C184" s="43"/>
      <c r="D184" s="43"/>
      <c r="E184" s="36"/>
      <c r="F184" s="46"/>
      <c r="G184" s="41"/>
      <c r="H184" s="41"/>
      <c r="I184" s="46"/>
    </row>
    <row r="185" spans="1:10" ht="36.6" customHeight="1">
      <c r="A185" s="43"/>
      <c r="B185" s="134" t="s">
        <v>428</v>
      </c>
      <c r="C185" s="134"/>
      <c r="D185" s="134"/>
      <c r="E185" s="131"/>
      <c r="F185" s="40" t="s">
        <v>37</v>
      </c>
      <c r="G185" s="79">
        <f>G186</f>
        <v>0</v>
      </c>
      <c r="H185" s="77" t="s">
        <v>74</v>
      </c>
      <c r="I185" s="82" t="s">
        <v>323</v>
      </c>
      <c r="J185" s="101"/>
    </row>
    <row r="186" spans="1:10" ht="42" customHeight="1">
      <c r="A186" s="42"/>
      <c r="B186" s="68"/>
      <c r="C186" s="130" t="s">
        <v>322</v>
      </c>
      <c r="D186" s="130"/>
      <c r="E186" s="130"/>
      <c r="F186" s="40" t="s">
        <v>131</v>
      </c>
      <c r="G186" s="99">
        <f>MIN((G187-G188-G189),(G190-G191-G192-G189))</f>
        <v>0</v>
      </c>
      <c r="H186" s="100" t="s">
        <v>97</v>
      </c>
      <c r="I186" s="82" t="s">
        <v>323</v>
      </c>
    </row>
    <row r="187" spans="1:10" ht="42" customHeight="1">
      <c r="A187" s="42"/>
      <c r="B187" s="68"/>
      <c r="C187" s="130" t="s">
        <v>324</v>
      </c>
      <c r="D187" s="130"/>
      <c r="E187" s="130"/>
      <c r="F187" s="40" t="s">
        <v>131</v>
      </c>
      <c r="G187" s="99">
        <f>'MRS(input)'!E141</f>
        <v>0</v>
      </c>
      <c r="H187" s="100" t="s">
        <v>97</v>
      </c>
      <c r="I187" s="90" t="s">
        <v>325</v>
      </c>
    </row>
    <row r="188" spans="1:10" ht="40.950000000000003" customHeight="1">
      <c r="A188" s="42"/>
      <c r="B188" s="68"/>
      <c r="C188" s="130" t="s">
        <v>326</v>
      </c>
      <c r="D188" s="130"/>
      <c r="E188" s="130"/>
      <c r="F188" s="40" t="s">
        <v>131</v>
      </c>
      <c r="G188" s="105">
        <f>'MRS(input)'!E142</f>
        <v>0</v>
      </c>
      <c r="H188" s="100" t="s">
        <v>97</v>
      </c>
      <c r="I188" s="90" t="s">
        <v>327</v>
      </c>
    </row>
    <row r="189" spans="1:10" ht="42" customHeight="1">
      <c r="A189" s="42"/>
      <c r="B189" s="68"/>
      <c r="C189" s="130" t="s">
        <v>330</v>
      </c>
      <c r="D189" s="130"/>
      <c r="E189" s="130"/>
      <c r="F189" s="40" t="s">
        <v>139</v>
      </c>
      <c r="G189" s="99">
        <v>0</v>
      </c>
      <c r="H189" s="100" t="s">
        <v>97</v>
      </c>
      <c r="I189" s="90" t="s">
        <v>331</v>
      </c>
    </row>
    <row r="190" spans="1:10" ht="42" customHeight="1">
      <c r="A190" s="42"/>
      <c r="B190" s="68"/>
      <c r="C190" s="130" t="s">
        <v>328</v>
      </c>
      <c r="D190" s="130"/>
      <c r="E190" s="130"/>
      <c r="F190" s="40" t="s">
        <v>139</v>
      </c>
      <c r="G190" s="99">
        <v>0</v>
      </c>
      <c r="H190" s="100" t="s">
        <v>97</v>
      </c>
      <c r="I190" s="90" t="s">
        <v>329</v>
      </c>
    </row>
    <row r="191" spans="1:10" ht="42" customHeight="1">
      <c r="A191" s="42"/>
      <c r="B191" s="68"/>
      <c r="C191" s="130" t="s">
        <v>227</v>
      </c>
      <c r="D191" s="130"/>
      <c r="E191" s="130"/>
      <c r="F191" s="40" t="s">
        <v>131</v>
      </c>
      <c r="G191" s="99">
        <f>'MRS(input)'!E130</f>
        <v>0</v>
      </c>
      <c r="H191" s="100" t="s">
        <v>97</v>
      </c>
      <c r="I191" s="90" t="s">
        <v>226</v>
      </c>
    </row>
    <row r="192" spans="1:10" ht="42.6" customHeight="1">
      <c r="A192" s="42"/>
      <c r="B192" s="68"/>
      <c r="C192" s="130" t="s">
        <v>239</v>
      </c>
      <c r="D192" s="130"/>
      <c r="E192" s="130"/>
      <c r="F192" s="40" t="s">
        <v>131</v>
      </c>
      <c r="G192" s="91">
        <v>0</v>
      </c>
      <c r="H192" s="83" t="s">
        <v>97</v>
      </c>
      <c r="I192" s="114" t="s">
        <v>238</v>
      </c>
    </row>
    <row r="193" spans="1:9" ht="52.8" customHeight="1">
      <c r="C193" s="8"/>
      <c r="D193" s="8"/>
      <c r="E193" s="8"/>
      <c r="F193" s="2"/>
      <c r="G193" s="80"/>
      <c r="H193" s="81"/>
    </row>
    <row r="194" spans="1:9" ht="42" customHeight="1">
      <c r="A194" s="42"/>
      <c r="B194" s="68"/>
      <c r="C194" s="130" t="s">
        <v>328</v>
      </c>
      <c r="D194" s="130"/>
      <c r="E194" s="130"/>
      <c r="F194" s="40" t="s">
        <v>139</v>
      </c>
      <c r="G194" s="99" t="e">
        <f>G195*G196*G197*G198*G199</f>
        <v>#DIV/0!</v>
      </c>
      <c r="H194" s="100" t="s">
        <v>97</v>
      </c>
      <c r="I194" s="90" t="s">
        <v>329</v>
      </c>
    </row>
    <row r="195" spans="1:9" ht="42" customHeight="1">
      <c r="A195" s="42"/>
      <c r="B195" s="68"/>
      <c r="C195" s="130" t="s">
        <v>333</v>
      </c>
      <c r="D195" s="130"/>
      <c r="E195" s="130"/>
      <c r="F195" s="40" t="s">
        <v>131</v>
      </c>
      <c r="G195" s="99" t="e">
        <f>'MRS(input)'!E34</f>
        <v>#DIV/0!</v>
      </c>
      <c r="H195" s="100" t="s">
        <v>334</v>
      </c>
      <c r="I195" s="90" t="s">
        <v>332</v>
      </c>
    </row>
    <row r="196" spans="1:9" ht="42.6" customHeight="1">
      <c r="A196" s="42"/>
      <c r="B196" s="68"/>
      <c r="C196" s="130" t="s">
        <v>335</v>
      </c>
      <c r="D196" s="130"/>
      <c r="E196" s="130"/>
      <c r="F196" s="40" t="s">
        <v>131</v>
      </c>
      <c r="G196" s="91" t="e">
        <f>'MRS(input)'!E35</f>
        <v>#DIV/0!</v>
      </c>
      <c r="H196" s="83"/>
      <c r="I196" s="114" t="s">
        <v>365</v>
      </c>
    </row>
    <row r="197" spans="1:9" ht="42.6" customHeight="1">
      <c r="A197" s="42"/>
      <c r="B197" s="68"/>
      <c r="C197" s="130" t="s">
        <v>336</v>
      </c>
      <c r="D197" s="130"/>
      <c r="E197" s="130"/>
      <c r="F197" s="40" t="s">
        <v>131</v>
      </c>
      <c r="G197" s="91">
        <v>0</v>
      </c>
      <c r="H197" s="83" t="s">
        <v>278</v>
      </c>
      <c r="I197" s="114" t="s">
        <v>337</v>
      </c>
    </row>
    <row r="198" spans="1:9" ht="42.6" customHeight="1">
      <c r="A198" s="42"/>
      <c r="B198" s="68"/>
      <c r="C198" s="130" t="s">
        <v>339</v>
      </c>
      <c r="D198" s="130"/>
      <c r="E198" s="130"/>
      <c r="F198" s="40" t="s">
        <v>131</v>
      </c>
      <c r="G198" s="91">
        <v>0</v>
      </c>
      <c r="H198" s="83"/>
      <c r="I198" s="114" t="s">
        <v>338</v>
      </c>
    </row>
    <row r="199" spans="1:9" ht="42" customHeight="1">
      <c r="A199" s="42"/>
      <c r="B199" s="68"/>
      <c r="C199" s="130" t="s">
        <v>179</v>
      </c>
      <c r="D199" s="130"/>
      <c r="E199" s="130"/>
      <c r="F199" s="40" t="s">
        <v>139</v>
      </c>
      <c r="G199" s="99">
        <v>0</v>
      </c>
      <c r="H199" s="100" t="s">
        <v>180</v>
      </c>
      <c r="I199" s="90" t="s">
        <v>105</v>
      </c>
    </row>
    <row r="200" spans="1:9" ht="40.950000000000003" customHeight="1">
      <c r="C200" s="8"/>
      <c r="D200" s="8"/>
      <c r="E200" s="8"/>
      <c r="F200" s="2"/>
      <c r="G200" s="80"/>
      <c r="H200" s="81"/>
    </row>
    <row r="201" spans="1:9" ht="42" customHeight="1">
      <c r="A201" s="42"/>
      <c r="B201" s="68"/>
      <c r="C201" s="130" t="s">
        <v>341</v>
      </c>
      <c r="D201" s="130"/>
      <c r="E201" s="130"/>
      <c r="F201" s="40" t="s">
        <v>131</v>
      </c>
      <c r="G201" s="99">
        <f>G202-(G203+G204)</f>
        <v>0</v>
      </c>
      <c r="H201" s="100" t="s">
        <v>97</v>
      </c>
      <c r="I201" s="82" t="s">
        <v>340</v>
      </c>
    </row>
    <row r="202" spans="1:9" ht="42" customHeight="1">
      <c r="A202" s="42"/>
      <c r="B202" s="68"/>
      <c r="C202" s="130" t="s">
        <v>324</v>
      </c>
      <c r="D202" s="130"/>
      <c r="E202" s="130"/>
      <c r="F202" s="40" t="s">
        <v>131</v>
      </c>
      <c r="G202" s="99">
        <f>'MRS(input)'!E156</f>
        <v>0</v>
      </c>
      <c r="H202" s="100" t="s">
        <v>97</v>
      </c>
      <c r="I202" s="90" t="s">
        <v>325</v>
      </c>
    </row>
    <row r="203" spans="1:9" ht="40.950000000000003" customHeight="1">
      <c r="A203" s="42"/>
      <c r="B203" s="68"/>
      <c r="C203" s="130" t="s">
        <v>326</v>
      </c>
      <c r="D203" s="130"/>
      <c r="E203" s="130"/>
      <c r="F203" s="40" t="s">
        <v>131</v>
      </c>
      <c r="G203" s="105">
        <f>'MRS(input)'!E157</f>
        <v>0</v>
      </c>
      <c r="H203" s="100" t="s">
        <v>97</v>
      </c>
      <c r="I203" s="90" t="s">
        <v>327</v>
      </c>
    </row>
    <row r="204" spans="1:9" ht="42" customHeight="1">
      <c r="A204" s="42"/>
      <c r="B204" s="68"/>
      <c r="C204" s="130" t="s">
        <v>330</v>
      </c>
      <c r="D204" s="130"/>
      <c r="E204" s="130"/>
      <c r="F204" s="40" t="s">
        <v>139</v>
      </c>
      <c r="G204" s="99">
        <v>0</v>
      </c>
      <c r="H204" s="100" t="s">
        <v>97</v>
      </c>
      <c r="I204" s="90" t="s">
        <v>331</v>
      </c>
    </row>
    <row r="205" spans="1:9" ht="40.950000000000003" customHeight="1">
      <c r="C205" s="8"/>
      <c r="D205" s="8"/>
      <c r="E205" s="8"/>
      <c r="F205" s="2"/>
      <c r="G205" s="80"/>
      <c r="H205" s="81"/>
    </row>
    <row r="206" spans="1:9" s="2" customFormat="1">
      <c r="E206" s="1"/>
      <c r="F206" s="1"/>
      <c r="G206" s="1"/>
      <c r="H206" s="1"/>
    </row>
    <row r="209" spans="1:9">
      <c r="I209" s="9">
        <f>'MRS(input)'!K51</f>
        <v>0</v>
      </c>
    </row>
    <row r="210" spans="1:9">
      <c r="I210" s="9">
        <f>'MRS(input)'!K52</f>
        <v>0</v>
      </c>
    </row>
    <row r="211" spans="1:9" ht="15.6">
      <c r="A211" s="140" t="s">
        <v>49</v>
      </c>
      <c r="B211" s="140"/>
      <c r="C211" s="140"/>
      <c r="D211" s="140"/>
      <c r="E211" s="140"/>
      <c r="F211" s="140"/>
      <c r="G211" s="140"/>
      <c r="H211" s="140"/>
      <c r="I211" s="140"/>
    </row>
    <row r="213" spans="1:9" ht="14.4" thickBot="1">
      <c r="A213" s="41" t="s">
        <v>2</v>
      </c>
      <c r="B213" s="37"/>
      <c r="C213" s="37"/>
      <c r="D213" s="37"/>
      <c r="E213" s="36"/>
      <c r="F213" s="38" t="s">
        <v>6</v>
      </c>
      <c r="G213" s="46" t="s">
        <v>0</v>
      </c>
      <c r="H213" s="38" t="s">
        <v>1</v>
      </c>
      <c r="I213" s="39" t="s">
        <v>7</v>
      </c>
    </row>
    <row r="214" spans="1:9" ht="16.8" thickBot="1">
      <c r="A214" s="43"/>
      <c r="B214" s="134" t="s">
        <v>38</v>
      </c>
      <c r="C214" s="134"/>
      <c r="D214" s="134"/>
      <c r="E214" s="134"/>
      <c r="F214" s="28" t="s">
        <v>50</v>
      </c>
      <c r="G214" s="53">
        <f>G218-G222</f>
        <v>0</v>
      </c>
      <c r="H214" s="29" t="s">
        <v>57</v>
      </c>
      <c r="I214" s="40" t="s">
        <v>39</v>
      </c>
    </row>
    <row r="215" spans="1:9">
      <c r="A215" s="41" t="s">
        <v>3</v>
      </c>
      <c r="B215" s="37"/>
      <c r="C215" s="37"/>
      <c r="D215" s="37"/>
      <c r="E215" s="36"/>
      <c r="F215" s="36"/>
      <c r="G215" s="30"/>
      <c r="H215" s="36"/>
      <c r="I215" s="38"/>
    </row>
    <row r="216" spans="1:9" ht="16.2">
      <c r="A216" s="43"/>
      <c r="B216" s="134" t="s">
        <v>52</v>
      </c>
      <c r="C216" s="134"/>
      <c r="D216" s="134"/>
      <c r="E216" s="134"/>
      <c r="F216" s="40" t="s">
        <v>37</v>
      </c>
      <c r="G216" s="51">
        <f>F225</f>
        <v>0.30499999999999999</v>
      </c>
      <c r="H216" s="34" t="s">
        <v>58</v>
      </c>
      <c r="I216" s="40" t="s">
        <v>40</v>
      </c>
    </row>
    <row r="217" spans="1:9" ht="14.4" thickBot="1">
      <c r="A217" s="41" t="s">
        <v>4</v>
      </c>
      <c r="B217" s="36"/>
      <c r="C217" s="37"/>
      <c r="D217" s="38"/>
      <c r="E217" s="38"/>
      <c r="F217" s="38"/>
      <c r="G217" s="41"/>
      <c r="H217" s="36"/>
      <c r="I217" s="38"/>
    </row>
    <row r="218" spans="1:9" ht="16.8" thickBot="1">
      <c r="A218" s="42"/>
      <c r="B218" s="141" t="s">
        <v>41</v>
      </c>
      <c r="C218" s="134"/>
      <c r="D218" s="134"/>
      <c r="E218" s="134"/>
      <c r="F218" s="28" t="s">
        <v>50</v>
      </c>
      <c r="G218" s="53">
        <f>G219*G220</f>
        <v>0</v>
      </c>
      <c r="H218" s="29" t="s">
        <v>57</v>
      </c>
      <c r="I218" s="40" t="s">
        <v>42</v>
      </c>
    </row>
    <row r="219" spans="1:9" ht="26.4" customHeight="1">
      <c r="A219" s="42"/>
      <c r="B219" s="44"/>
      <c r="C219" s="130" t="s">
        <v>43</v>
      </c>
      <c r="D219" s="130"/>
      <c r="E219" s="130"/>
      <c r="F219" s="40" t="s">
        <v>37</v>
      </c>
      <c r="G219" s="52">
        <f>'MRS(input)'!E58</f>
        <v>0</v>
      </c>
      <c r="H219" s="33" t="s">
        <v>36</v>
      </c>
      <c r="I219" s="40" t="s">
        <v>44</v>
      </c>
    </row>
    <row r="220" spans="1:9" ht="16.2">
      <c r="A220" s="43"/>
      <c r="B220" s="45"/>
      <c r="C220" s="130" t="s">
        <v>52</v>
      </c>
      <c r="D220" s="130"/>
      <c r="E220" s="130"/>
      <c r="F220" s="40" t="s">
        <v>37</v>
      </c>
      <c r="G220" s="31">
        <f>F225</f>
        <v>0.30499999999999999</v>
      </c>
      <c r="H220" s="35" t="s">
        <v>58</v>
      </c>
      <c r="I220" s="13" t="s">
        <v>40</v>
      </c>
    </row>
    <row r="221" spans="1:9" ht="14.4" thickBot="1">
      <c r="A221" s="41" t="s">
        <v>5</v>
      </c>
      <c r="B221" s="37"/>
      <c r="C221" s="37"/>
      <c r="D221" s="37"/>
      <c r="E221" s="36"/>
      <c r="F221" s="38"/>
      <c r="G221" s="41"/>
      <c r="H221" s="36"/>
      <c r="I221" s="38"/>
    </row>
    <row r="222" spans="1:9" ht="16.8" thickBot="1">
      <c r="A222" s="43"/>
      <c r="B222" s="134" t="s">
        <v>45</v>
      </c>
      <c r="C222" s="134"/>
      <c r="D222" s="134"/>
      <c r="E222" s="134"/>
      <c r="F222" s="28" t="s">
        <v>50</v>
      </c>
      <c r="G222" s="53">
        <v>0</v>
      </c>
      <c r="H222" s="29" t="s">
        <v>57</v>
      </c>
      <c r="I222" s="40" t="s">
        <v>46</v>
      </c>
    </row>
    <row r="223" spans="1:9">
      <c r="F223" s="5"/>
      <c r="G223" s="4"/>
      <c r="H223" s="4"/>
    </row>
    <row r="224" spans="1:9">
      <c r="E224" s="1" t="s">
        <v>8</v>
      </c>
    </row>
    <row r="225" spans="1:8" ht="30">
      <c r="E225" s="27" t="s">
        <v>52</v>
      </c>
      <c r="F225" s="54">
        <v>0.30499999999999999</v>
      </c>
      <c r="G225" s="14" t="s">
        <v>58</v>
      </c>
      <c r="H225" s="2"/>
    </row>
    <row r="226" spans="1:8">
      <c r="A226" s="2"/>
      <c r="B226" s="2"/>
      <c r="C226" s="2"/>
      <c r="D226" s="2"/>
    </row>
  </sheetData>
  <mergeCells count="192">
    <mergeCell ref="B218:E218"/>
    <mergeCell ref="C219:E219"/>
    <mergeCell ref="C220:E220"/>
    <mergeCell ref="B222:E222"/>
    <mergeCell ref="C202:E202"/>
    <mergeCell ref="C203:E203"/>
    <mergeCell ref="C204:E204"/>
    <mergeCell ref="A211:I211"/>
    <mergeCell ref="B214:E214"/>
    <mergeCell ref="B216:E216"/>
    <mergeCell ref="C195:E195"/>
    <mergeCell ref="C196:E196"/>
    <mergeCell ref="C197:E197"/>
    <mergeCell ref="C198:E198"/>
    <mergeCell ref="C199:E199"/>
    <mergeCell ref="C201:E201"/>
    <mergeCell ref="C188:E188"/>
    <mergeCell ref="C189:E189"/>
    <mergeCell ref="C190:E190"/>
    <mergeCell ref="C191:E191"/>
    <mergeCell ref="C192:E192"/>
    <mergeCell ref="C194:E194"/>
    <mergeCell ref="B185:E185"/>
    <mergeCell ref="C186:E186"/>
    <mergeCell ref="C187:E187"/>
    <mergeCell ref="C177:E177"/>
    <mergeCell ref="B179:F179"/>
    <mergeCell ref="B180:F180"/>
    <mergeCell ref="B182:E182"/>
    <mergeCell ref="C172:E172"/>
    <mergeCell ref="J172:P172"/>
    <mergeCell ref="C173:E173"/>
    <mergeCell ref="C174:E174"/>
    <mergeCell ref="C175:E175"/>
    <mergeCell ref="C176:E176"/>
    <mergeCell ref="C164:E164"/>
    <mergeCell ref="C166:E166"/>
    <mergeCell ref="C167:E167"/>
    <mergeCell ref="C168:E168"/>
    <mergeCell ref="C169:E169"/>
    <mergeCell ref="C171:E171"/>
    <mergeCell ref="C159:E159"/>
    <mergeCell ref="C160:E160"/>
    <mergeCell ref="J160:P160"/>
    <mergeCell ref="C161:E161"/>
    <mergeCell ref="C162:E162"/>
    <mergeCell ref="C163:E163"/>
    <mergeCell ref="C151:E151"/>
    <mergeCell ref="C152:E152"/>
    <mergeCell ref="C154:E154"/>
    <mergeCell ref="C155:E155"/>
    <mergeCell ref="C156:E156"/>
    <mergeCell ref="C157:E157"/>
    <mergeCell ref="C144:E144"/>
    <mergeCell ref="C145:E145"/>
    <mergeCell ref="C146:E146"/>
    <mergeCell ref="B148:F148"/>
    <mergeCell ref="B149:F149"/>
    <mergeCell ref="C150:E150"/>
    <mergeCell ref="C139:E139"/>
    <mergeCell ref="C140:E140"/>
    <mergeCell ref="J140:P140"/>
    <mergeCell ref="C141:E141"/>
    <mergeCell ref="C142:E142"/>
    <mergeCell ref="C143:E143"/>
    <mergeCell ref="C132:E132"/>
    <mergeCell ref="C133:E133"/>
    <mergeCell ref="C134:E134"/>
    <mergeCell ref="C135:E135"/>
    <mergeCell ref="C136:E136"/>
    <mergeCell ref="B138:I138"/>
    <mergeCell ref="C126:E126"/>
    <mergeCell ref="C127:E127"/>
    <mergeCell ref="B129:I129"/>
    <mergeCell ref="C130:E130"/>
    <mergeCell ref="C131:E131"/>
    <mergeCell ref="J131:P131"/>
    <mergeCell ref="C121:E121"/>
    <mergeCell ref="J121:P121"/>
    <mergeCell ref="C122:E122"/>
    <mergeCell ref="C123:E123"/>
    <mergeCell ref="C124:E124"/>
    <mergeCell ref="C125:E125"/>
    <mergeCell ref="C114:E114"/>
    <mergeCell ref="C115:E115"/>
    <mergeCell ref="C116:E116"/>
    <mergeCell ref="C117:E117"/>
    <mergeCell ref="B119:I119"/>
    <mergeCell ref="C120:E120"/>
    <mergeCell ref="B108:I108"/>
    <mergeCell ref="C109:E109"/>
    <mergeCell ref="C110:E110"/>
    <mergeCell ref="C111:E111"/>
    <mergeCell ref="C112:E112"/>
    <mergeCell ref="C113:E113"/>
    <mergeCell ref="C101:E101"/>
    <mergeCell ref="C102:E102"/>
    <mergeCell ref="C103:E103"/>
    <mergeCell ref="C104:E104"/>
    <mergeCell ref="B106:I106"/>
    <mergeCell ref="C107:E107"/>
    <mergeCell ref="B94:F94"/>
    <mergeCell ref="C95:E95"/>
    <mergeCell ref="C96:E96"/>
    <mergeCell ref="C97:E97"/>
    <mergeCell ref="B99:F99"/>
    <mergeCell ref="C100:E100"/>
    <mergeCell ref="C87:E87"/>
    <mergeCell ref="C88:E88"/>
    <mergeCell ref="C89:E89"/>
    <mergeCell ref="C90:E90"/>
    <mergeCell ref="C91:E91"/>
    <mergeCell ref="C92:E92"/>
    <mergeCell ref="C79:E79"/>
    <mergeCell ref="C80:E80"/>
    <mergeCell ref="B83:E83"/>
    <mergeCell ref="C84:E84"/>
    <mergeCell ref="C85:E85"/>
    <mergeCell ref="C86:E86"/>
    <mergeCell ref="C74:E74"/>
    <mergeCell ref="J74:P74"/>
    <mergeCell ref="C75:E75"/>
    <mergeCell ref="C76:E76"/>
    <mergeCell ref="C77:E77"/>
    <mergeCell ref="C78:E78"/>
    <mergeCell ref="C67:E67"/>
    <mergeCell ref="C68:E68"/>
    <mergeCell ref="C69:E69"/>
    <mergeCell ref="C70:E70"/>
    <mergeCell ref="B72:F72"/>
    <mergeCell ref="C73:E73"/>
    <mergeCell ref="C61:E61"/>
    <mergeCell ref="B63:H63"/>
    <mergeCell ref="C64:E64"/>
    <mergeCell ref="C65:E65"/>
    <mergeCell ref="J65:P65"/>
    <mergeCell ref="C66:E66"/>
    <mergeCell ref="C56:E56"/>
    <mergeCell ref="C58:E58"/>
    <mergeCell ref="J58:P58"/>
    <mergeCell ref="C59:E59"/>
    <mergeCell ref="J59:P59"/>
    <mergeCell ref="C60:E60"/>
    <mergeCell ref="C50:E50"/>
    <mergeCell ref="B52:F52"/>
    <mergeCell ref="C53:E53"/>
    <mergeCell ref="C54:E54"/>
    <mergeCell ref="J54:P54"/>
    <mergeCell ref="C55:E55"/>
    <mergeCell ref="J55:P55"/>
    <mergeCell ref="C44:E44"/>
    <mergeCell ref="C45:E45"/>
    <mergeCell ref="C46:E46"/>
    <mergeCell ref="C47:E47"/>
    <mergeCell ref="C48:E48"/>
    <mergeCell ref="C49:E49"/>
    <mergeCell ref="C38:E38"/>
    <mergeCell ref="B40:F40"/>
    <mergeCell ref="B41:F41"/>
    <mergeCell ref="C42:E42"/>
    <mergeCell ref="C43:E43"/>
    <mergeCell ref="J43:P43"/>
    <mergeCell ref="C32:E32"/>
    <mergeCell ref="C33:E33"/>
    <mergeCell ref="C34:E34"/>
    <mergeCell ref="C35:E35"/>
    <mergeCell ref="C36:E36"/>
    <mergeCell ref="C37:E37"/>
    <mergeCell ref="C26:E26"/>
    <mergeCell ref="B28:F28"/>
    <mergeCell ref="B29:F29"/>
    <mergeCell ref="C30:E30"/>
    <mergeCell ref="C31:E31"/>
    <mergeCell ref="J31:P31"/>
    <mergeCell ref="C19:E19"/>
    <mergeCell ref="B21:F21"/>
    <mergeCell ref="C22:E22"/>
    <mergeCell ref="C23:E23"/>
    <mergeCell ref="C24:E24"/>
    <mergeCell ref="C25:E25"/>
    <mergeCell ref="C12:E12"/>
    <mergeCell ref="C13:E13"/>
    <mergeCell ref="C14:E14"/>
    <mergeCell ref="B16:F16"/>
    <mergeCell ref="C17:E17"/>
    <mergeCell ref="C18:E18"/>
    <mergeCell ref="A3:I3"/>
    <mergeCell ref="B6:E6"/>
    <mergeCell ref="B8:E8"/>
    <mergeCell ref="C9:E9"/>
    <mergeCell ref="C10:E10"/>
    <mergeCell ref="C11:E11"/>
  </mergeCells>
  <pageMargins left="0.70866141732283472" right="0.70866141732283472" top="0.74803149606299213" bottom="0.74803149606299213" header="0.31496062992125984" footer="0.31496062992125984"/>
  <pageSetup paperSize="9" scale="71" fitToHeight="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8CEE6-ACD7-462F-901F-59C997D86F34}">
  <sheetPr>
    <tabColor theme="3" tint="0.39997558519241921"/>
  </sheetPr>
  <dimension ref="A1:I43"/>
  <sheetViews>
    <sheetView showGridLines="0" view="pageBreakPreview" zoomScale="120" zoomScaleNormal="100" zoomScaleSheetLayoutView="120" workbookViewId="0">
      <selection activeCell="A3" sqref="A3:I3"/>
    </sheetView>
  </sheetViews>
  <sheetFormatPr defaultColWidth="9" defaultRowHeight="13.8"/>
  <cols>
    <col min="1" max="2" width="2.69921875" style="1" customWidth="1"/>
    <col min="3" max="4" width="3.69921875" style="1" customWidth="1"/>
    <col min="5" max="5" width="47.19921875" style="1" customWidth="1"/>
    <col min="6" max="6" width="12.69921875" style="1" customWidth="1"/>
    <col min="7" max="7" width="18.09765625" style="1" bestFit="1" customWidth="1"/>
    <col min="8" max="8" width="13.796875" style="1" customWidth="1"/>
    <col min="9" max="9" width="11.796875" style="2" customWidth="1"/>
    <col min="10" max="10" width="15.796875" style="1" customWidth="1"/>
    <col min="11" max="16384" width="9" style="1"/>
  </cols>
  <sheetData>
    <row r="1" spans="1:9" ht="18" customHeight="1">
      <c r="I1" s="9" t="str">
        <f>'MRS(calc_process)'!I1</f>
        <v>Monitoring Spreadsheet: JCM_TH_TVER-12-01_ver01.0</v>
      </c>
    </row>
    <row r="2" spans="1:9" ht="18" customHeight="1">
      <c r="I2" s="9" t="str">
        <f>'MRS(calc_process)'!I2</f>
        <v>Reference Number:</v>
      </c>
    </row>
    <row r="3" spans="1:9" ht="27.75" customHeight="1">
      <c r="A3" s="140" t="s">
        <v>430</v>
      </c>
      <c r="B3" s="140"/>
      <c r="C3" s="140"/>
      <c r="D3" s="140"/>
      <c r="E3" s="140"/>
      <c r="F3" s="140"/>
      <c r="G3" s="140"/>
      <c r="H3" s="140"/>
      <c r="I3" s="140"/>
    </row>
    <row r="4" spans="1:9" ht="11.25" customHeight="1"/>
    <row r="5" spans="1:9" ht="18.75" customHeight="1">
      <c r="A5" s="41" t="s">
        <v>431</v>
      </c>
      <c r="B5" s="36"/>
      <c r="C5" s="37"/>
      <c r="D5" s="38"/>
      <c r="E5" s="38"/>
      <c r="F5" s="38"/>
      <c r="G5" s="41"/>
      <c r="H5" s="36"/>
      <c r="I5" s="46"/>
    </row>
    <row r="6" spans="1:9" ht="18.75" customHeight="1">
      <c r="A6" s="42"/>
      <c r="B6" s="141" t="s">
        <v>479</v>
      </c>
      <c r="C6" s="134"/>
      <c r="D6" s="134"/>
      <c r="E6" s="134"/>
      <c r="F6" s="40" t="s">
        <v>432</v>
      </c>
      <c r="G6" s="118">
        <f>G7</f>
        <v>0</v>
      </c>
      <c r="H6" s="119" t="s">
        <v>433</v>
      </c>
      <c r="I6" s="104" t="s">
        <v>434</v>
      </c>
    </row>
    <row r="7" spans="1:9" ht="39.6" customHeight="1">
      <c r="A7" s="42"/>
      <c r="B7" s="44"/>
      <c r="C7" s="130" t="s">
        <v>467</v>
      </c>
      <c r="D7" s="130"/>
      <c r="E7" s="130"/>
      <c r="F7" s="40" t="s">
        <v>432</v>
      </c>
      <c r="G7" s="118">
        <f>G8*G9</f>
        <v>0</v>
      </c>
      <c r="H7" s="119" t="s">
        <v>433</v>
      </c>
      <c r="I7" s="104" t="s">
        <v>434</v>
      </c>
    </row>
    <row r="8" spans="1:9" ht="36" customHeight="1">
      <c r="A8" s="42"/>
      <c r="B8" s="44"/>
      <c r="C8" s="130" t="s">
        <v>435</v>
      </c>
      <c r="D8" s="130"/>
      <c r="E8" s="130"/>
      <c r="F8" s="40" t="s">
        <v>432</v>
      </c>
      <c r="G8" s="118">
        <v>0</v>
      </c>
      <c r="H8" s="119" t="s">
        <v>436</v>
      </c>
      <c r="I8" s="114" t="s">
        <v>437</v>
      </c>
    </row>
    <row r="9" spans="1:9" ht="36" customHeight="1">
      <c r="A9" s="42"/>
      <c r="B9" s="44"/>
      <c r="C9" s="130" t="s">
        <v>438</v>
      </c>
      <c r="D9" s="130"/>
      <c r="E9" s="130"/>
      <c r="F9" s="40" t="s">
        <v>432</v>
      </c>
      <c r="G9" s="118">
        <v>0</v>
      </c>
      <c r="H9" s="119" t="s">
        <v>446</v>
      </c>
      <c r="I9" s="104" t="s">
        <v>439</v>
      </c>
    </row>
    <row r="10" spans="1:9" ht="36" customHeight="1">
      <c r="A10" s="43"/>
      <c r="B10" s="45"/>
      <c r="C10" s="142" t="s">
        <v>440</v>
      </c>
      <c r="D10" s="142"/>
      <c r="E10" s="142"/>
      <c r="F10" s="40" t="s">
        <v>432</v>
      </c>
      <c r="G10" s="75">
        <v>0</v>
      </c>
      <c r="H10" s="69"/>
      <c r="I10" s="120" t="s">
        <v>182</v>
      </c>
    </row>
    <row r="11" spans="1:9" ht="64.2" customHeight="1">
      <c r="C11" s="8"/>
      <c r="D11" s="8"/>
      <c r="E11" s="8"/>
      <c r="F11" s="2"/>
      <c r="G11" s="80"/>
      <c r="H11" s="81"/>
    </row>
    <row r="12" spans="1:9" ht="18.75" customHeight="1">
      <c r="A12" s="42"/>
      <c r="B12" s="141" t="s">
        <v>478</v>
      </c>
      <c r="C12" s="134"/>
      <c r="D12" s="134"/>
      <c r="E12" s="134"/>
      <c r="F12" s="40" t="s">
        <v>432</v>
      </c>
      <c r="G12" s="118">
        <f>G13</f>
        <v>0</v>
      </c>
      <c r="H12" s="119" t="s">
        <v>433</v>
      </c>
      <c r="I12" s="104" t="s">
        <v>434</v>
      </c>
    </row>
    <row r="13" spans="1:9" ht="39.6" customHeight="1">
      <c r="A13" s="42"/>
      <c r="B13" s="44"/>
      <c r="C13" s="130" t="s">
        <v>467</v>
      </c>
      <c r="D13" s="130"/>
      <c r="E13" s="130"/>
      <c r="F13" s="40" t="s">
        <v>432</v>
      </c>
      <c r="G13" s="118">
        <f>G14*G15</f>
        <v>0</v>
      </c>
      <c r="H13" s="119" t="s">
        <v>433</v>
      </c>
      <c r="I13" s="104" t="s">
        <v>434</v>
      </c>
    </row>
    <row r="14" spans="1:9" ht="36" customHeight="1">
      <c r="A14" s="42"/>
      <c r="B14" s="44"/>
      <c r="C14" s="130" t="s">
        <v>435</v>
      </c>
      <c r="D14" s="130"/>
      <c r="E14" s="130"/>
      <c r="F14" s="40" t="s">
        <v>432</v>
      </c>
      <c r="G14" s="118">
        <v>0</v>
      </c>
      <c r="H14" s="119" t="s">
        <v>436</v>
      </c>
      <c r="I14" s="114" t="s">
        <v>437</v>
      </c>
    </row>
    <row r="15" spans="1:9" ht="36" customHeight="1">
      <c r="A15" s="42"/>
      <c r="B15" s="44"/>
      <c r="C15" s="130" t="s">
        <v>438</v>
      </c>
      <c r="D15" s="130"/>
      <c r="E15" s="130"/>
      <c r="F15" s="40" t="s">
        <v>432</v>
      </c>
      <c r="G15" s="118">
        <v>0</v>
      </c>
      <c r="H15" s="119" t="s">
        <v>446</v>
      </c>
      <c r="I15" s="104" t="s">
        <v>439</v>
      </c>
    </row>
    <row r="16" spans="1:9" ht="36" customHeight="1">
      <c r="A16" s="43"/>
      <c r="B16" s="45"/>
      <c r="C16" s="142" t="s">
        <v>440</v>
      </c>
      <c r="D16" s="142"/>
      <c r="E16" s="142"/>
      <c r="F16" s="40" t="s">
        <v>432</v>
      </c>
      <c r="G16" s="75">
        <v>0</v>
      </c>
      <c r="H16" s="69"/>
      <c r="I16" s="120" t="s">
        <v>182</v>
      </c>
    </row>
    <row r="17" spans="1:9" ht="64.2" customHeight="1">
      <c r="C17" s="8"/>
      <c r="D17" s="8"/>
      <c r="E17" s="8"/>
      <c r="F17" s="2"/>
      <c r="G17" s="80"/>
      <c r="H17" s="81"/>
    </row>
    <row r="18" spans="1:9" ht="18.75" customHeight="1">
      <c r="A18" s="42"/>
      <c r="B18" s="141" t="s">
        <v>441</v>
      </c>
      <c r="C18" s="134"/>
      <c r="D18" s="134"/>
      <c r="E18" s="134"/>
      <c r="F18" s="40" t="s">
        <v>432</v>
      </c>
      <c r="G18" s="118">
        <f>G19</f>
        <v>0</v>
      </c>
      <c r="H18" s="119" t="s">
        <v>433</v>
      </c>
      <c r="I18" s="104" t="s">
        <v>442</v>
      </c>
    </row>
    <row r="19" spans="1:9" ht="31.2" customHeight="1">
      <c r="A19" s="42"/>
      <c r="B19" s="44"/>
      <c r="C19" s="130" t="s">
        <v>443</v>
      </c>
      <c r="D19" s="130"/>
      <c r="E19" s="130"/>
      <c r="F19" s="40" t="s">
        <v>432</v>
      </c>
      <c r="G19" s="118">
        <f>G20*G21</f>
        <v>0</v>
      </c>
      <c r="H19" s="119" t="s">
        <v>433</v>
      </c>
      <c r="I19" s="104" t="s">
        <v>442</v>
      </c>
    </row>
    <row r="20" spans="1:9" ht="36" customHeight="1">
      <c r="A20" s="42"/>
      <c r="B20" s="44"/>
      <c r="C20" s="130" t="s">
        <v>444</v>
      </c>
      <c r="D20" s="130"/>
      <c r="E20" s="130"/>
      <c r="F20" s="40" t="s">
        <v>432</v>
      </c>
      <c r="G20" s="118">
        <v>0</v>
      </c>
      <c r="H20" s="119" t="s">
        <v>436</v>
      </c>
      <c r="I20" s="114" t="s">
        <v>445</v>
      </c>
    </row>
    <row r="21" spans="1:9" ht="36" customHeight="1">
      <c r="A21" s="42"/>
      <c r="B21" s="44"/>
      <c r="C21" s="130" t="s">
        <v>438</v>
      </c>
      <c r="D21" s="130"/>
      <c r="E21" s="130"/>
      <c r="F21" s="40" t="s">
        <v>432</v>
      </c>
      <c r="G21" s="118">
        <v>0</v>
      </c>
      <c r="H21" s="119" t="s">
        <v>446</v>
      </c>
      <c r="I21" s="104" t="s">
        <v>439</v>
      </c>
    </row>
    <row r="22" spans="1:9" ht="36" customHeight="1">
      <c r="A22" s="43"/>
      <c r="B22" s="45"/>
      <c r="C22" s="142" t="s">
        <v>440</v>
      </c>
      <c r="D22" s="142"/>
      <c r="E22" s="142"/>
      <c r="F22" s="40" t="s">
        <v>432</v>
      </c>
      <c r="G22" s="75">
        <v>0</v>
      </c>
      <c r="H22" s="69"/>
      <c r="I22" s="120" t="s">
        <v>182</v>
      </c>
    </row>
    <row r="23" spans="1:9" ht="64.2" customHeight="1">
      <c r="C23" s="8"/>
      <c r="D23" s="8"/>
      <c r="E23" s="8"/>
      <c r="F23" s="2"/>
      <c r="G23" s="80"/>
      <c r="H23" s="81"/>
    </row>
    <row r="24" spans="1:9" ht="18.75" customHeight="1">
      <c r="A24" s="42"/>
      <c r="B24" s="141" t="s">
        <v>447</v>
      </c>
      <c r="C24" s="155"/>
      <c r="D24" s="155"/>
      <c r="E24" s="156"/>
      <c r="F24" s="40"/>
      <c r="G24" s="118"/>
      <c r="H24" s="119"/>
      <c r="I24" s="104"/>
    </row>
    <row r="25" spans="1:9" ht="18.75" customHeight="1">
      <c r="A25" s="150" t="s">
        <v>448</v>
      </c>
      <c r="B25" s="151"/>
      <c r="C25" s="151"/>
      <c r="D25" s="151"/>
      <c r="E25" s="151"/>
      <c r="F25" s="151"/>
      <c r="G25" s="151"/>
      <c r="H25" s="151"/>
      <c r="I25" s="152"/>
    </row>
    <row r="26" spans="1:9" ht="22.8" customHeight="1">
      <c r="A26" s="153" t="s">
        <v>449</v>
      </c>
      <c r="B26" s="154"/>
      <c r="C26" s="154"/>
      <c r="D26" s="154"/>
      <c r="E26" s="154"/>
      <c r="F26" s="121"/>
      <c r="G26" s="121"/>
      <c r="H26" s="121"/>
      <c r="I26" s="122"/>
    </row>
    <row r="27" spans="1:9" ht="31.2" customHeight="1">
      <c r="A27" s="42"/>
      <c r="B27" s="44"/>
      <c r="C27" s="130" t="s">
        <v>438</v>
      </c>
      <c r="D27" s="130"/>
      <c r="E27" s="130"/>
      <c r="F27" s="40" t="s">
        <v>432</v>
      </c>
      <c r="G27" s="118">
        <f>G28*(44/12)</f>
        <v>0</v>
      </c>
      <c r="H27" s="119" t="s">
        <v>446</v>
      </c>
      <c r="I27" s="104" t="s">
        <v>439</v>
      </c>
    </row>
    <row r="28" spans="1:9" ht="36" customHeight="1">
      <c r="A28" s="42"/>
      <c r="B28" s="44"/>
      <c r="C28" s="130" t="s">
        <v>450</v>
      </c>
      <c r="D28" s="130"/>
      <c r="E28" s="130"/>
      <c r="F28" s="40" t="s">
        <v>432</v>
      </c>
      <c r="G28" s="118">
        <v>0</v>
      </c>
      <c r="H28" s="119" t="s">
        <v>451</v>
      </c>
      <c r="I28" s="114" t="s">
        <v>452</v>
      </c>
    </row>
    <row r="29" spans="1:9" ht="36" customHeight="1">
      <c r="A29" s="43"/>
      <c r="B29" s="45"/>
      <c r="C29" s="142" t="s">
        <v>440</v>
      </c>
      <c r="D29" s="142"/>
      <c r="E29" s="142"/>
      <c r="F29" s="40" t="s">
        <v>432</v>
      </c>
      <c r="G29" s="75">
        <v>0</v>
      </c>
      <c r="H29" s="69"/>
      <c r="I29" s="120" t="s">
        <v>182</v>
      </c>
    </row>
    <row r="30" spans="1:9" ht="64.2" customHeight="1">
      <c r="C30" s="8"/>
      <c r="D30" s="8"/>
      <c r="E30" s="8"/>
      <c r="F30" s="2"/>
      <c r="G30" s="80"/>
      <c r="H30" s="81"/>
    </row>
    <row r="31" spans="1:9" ht="22.8" customHeight="1">
      <c r="A31" s="153" t="s">
        <v>468</v>
      </c>
      <c r="B31" s="154"/>
      <c r="C31" s="154"/>
      <c r="D31" s="154"/>
      <c r="E31" s="154"/>
      <c r="F31" s="121"/>
      <c r="G31" s="121"/>
      <c r="H31" s="121"/>
      <c r="I31" s="122"/>
    </row>
    <row r="32" spans="1:9" ht="31.2" customHeight="1">
      <c r="A32" s="42"/>
      <c r="B32" s="44"/>
      <c r="C32" s="130" t="s">
        <v>469</v>
      </c>
      <c r="D32" s="130"/>
      <c r="E32" s="130"/>
      <c r="F32" s="40" t="s">
        <v>432</v>
      </c>
      <c r="G32" s="118">
        <f>G33*G34*(44/12)</f>
        <v>0</v>
      </c>
      <c r="H32" s="119" t="s">
        <v>470</v>
      </c>
      <c r="I32" s="104" t="s">
        <v>439</v>
      </c>
    </row>
    <row r="33" spans="1:9" ht="36" customHeight="1">
      <c r="A33" s="42"/>
      <c r="B33" s="44"/>
      <c r="C33" s="130" t="s">
        <v>450</v>
      </c>
      <c r="D33" s="130"/>
      <c r="E33" s="130"/>
      <c r="F33" s="40" t="s">
        <v>432</v>
      </c>
      <c r="G33" s="118">
        <v>0</v>
      </c>
      <c r="H33" s="119" t="s">
        <v>451</v>
      </c>
      <c r="I33" s="114" t="s">
        <v>452</v>
      </c>
    </row>
    <row r="34" spans="1:9" ht="36" customHeight="1">
      <c r="A34" s="42"/>
      <c r="B34" s="44"/>
      <c r="C34" s="130" t="s">
        <v>471</v>
      </c>
      <c r="D34" s="130"/>
      <c r="E34" s="130"/>
      <c r="F34" s="40" t="s">
        <v>432</v>
      </c>
      <c r="G34" s="118">
        <v>0</v>
      </c>
      <c r="H34" s="119" t="s">
        <v>472</v>
      </c>
      <c r="I34" s="123" t="s">
        <v>453</v>
      </c>
    </row>
    <row r="35" spans="1:9" ht="36" customHeight="1">
      <c r="A35" s="43"/>
      <c r="B35" s="45"/>
      <c r="C35" s="142" t="s">
        <v>440</v>
      </c>
      <c r="D35" s="142"/>
      <c r="E35" s="142"/>
      <c r="F35" s="40" t="s">
        <v>432</v>
      </c>
      <c r="G35" s="75">
        <v>0</v>
      </c>
      <c r="H35" s="69"/>
      <c r="I35" s="120" t="s">
        <v>182</v>
      </c>
    </row>
    <row r="36" spans="1:9" ht="64.2" customHeight="1">
      <c r="C36" s="8"/>
      <c r="D36" s="8"/>
      <c r="E36" s="8"/>
      <c r="F36" s="2"/>
      <c r="G36" s="80"/>
      <c r="H36" s="81"/>
    </row>
    <row r="37" spans="1:9" ht="18.75" customHeight="1">
      <c r="A37" s="150" t="s">
        <v>454</v>
      </c>
      <c r="B37" s="151"/>
      <c r="C37" s="151"/>
      <c r="D37" s="151"/>
      <c r="E37" s="151"/>
      <c r="F37" s="151"/>
      <c r="G37" s="151"/>
      <c r="H37" s="151"/>
      <c r="I37" s="152"/>
    </row>
    <row r="38" spans="1:9" ht="31.2" customHeight="1">
      <c r="A38" s="42"/>
      <c r="B38" s="44"/>
      <c r="C38" s="130" t="s">
        <v>438</v>
      </c>
      <c r="D38" s="130"/>
      <c r="E38" s="130"/>
      <c r="F38" s="40" t="s">
        <v>432</v>
      </c>
      <c r="G38" s="118">
        <f>G39*G40</f>
        <v>0</v>
      </c>
      <c r="H38" s="119" t="s">
        <v>446</v>
      </c>
      <c r="I38" s="104" t="s">
        <v>439</v>
      </c>
    </row>
    <row r="39" spans="1:9" ht="36" customHeight="1">
      <c r="A39" s="42"/>
      <c r="B39" s="44"/>
      <c r="C39" s="130" t="s">
        <v>455</v>
      </c>
      <c r="D39" s="130"/>
      <c r="E39" s="130"/>
      <c r="F39" s="40" t="s">
        <v>432</v>
      </c>
      <c r="G39" s="118">
        <v>0</v>
      </c>
      <c r="H39" s="119" t="s">
        <v>456</v>
      </c>
      <c r="I39" s="114" t="s">
        <v>457</v>
      </c>
    </row>
    <row r="40" spans="1:9" ht="36" customHeight="1">
      <c r="A40" s="43"/>
      <c r="B40" s="45"/>
      <c r="C40" s="142" t="s">
        <v>473</v>
      </c>
      <c r="D40" s="142"/>
      <c r="E40" s="142"/>
      <c r="F40" s="40" t="s">
        <v>432</v>
      </c>
      <c r="G40" s="75">
        <v>0</v>
      </c>
      <c r="H40" s="69" t="s">
        <v>474</v>
      </c>
      <c r="I40" s="120" t="s">
        <v>475</v>
      </c>
    </row>
    <row r="41" spans="1:9" ht="36" customHeight="1">
      <c r="A41" s="43"/>
      <c r="B41" s="45"/>
      <c r="C41" s="142" t="s">
        <v>440</v>
      </c>
      <c r="D41" s="142"/>
      <c r="E41" s="142"/>
      <c r="F41" s="40" t="s">
        <v>432</v>
      </c>
      <c r="G41" s="75">
        <v>0</v>
      </c>
      <c r="H41" s="69"/>
      <c r="I41" s="120" t="s">
        <v>182</v>
      </c>
    </row>
    <row r="42" spans="1:9" ht="64.2" customHeight="1">
      <c r="C42" s="8"/>
      <c r="D42" s="8"/>
      <c r="E42" s="8"/>
      <c r="F42" s="2"/>
      <c r="G42" s="80"/>
      <c r="H42" s="81"/>
    </row>
    <row r="43" spans="1:9">
      <c r="A43" s="2"/>
      <c r="B43" s="2"/>
      <c r="C43" s="2"/>
      <c r="D43" s="2"/>
    </row>
  </sheetData>
  <mergeCells count="32">
    <mergeCell ref="C10:E10"/>
    <mergeCell ref="A3:I3"/>
    <mergeCell ref="B6:E6"/>
    <mergeCell ref="C7:E7"/>
    <mergeCell ref="C8:E8"/>
    <mergeCell ref="C9:E9"/>
    <mergeCell ref="C27:E27"/>
    <mergeCell ref="C28:E28"/>
    <mergeCell ref="C29:E29"/>
    <mergeCell ref="A31:E31"/>
    <mergeCell ref="B18:E18"/>
    <mergeCell ref="C19:E19"/>
    <mergeCell ref="C20:E20"/>
    <mergeCell ref="C21:E21"/>
    <mergeCell ref="C22:E22"/>
    <mergeCell ref="B24:E24"/>
    <mergeCell ref="C39:E39"/>
    <mergeCell ref="C40:E40"/>
    <mergeCell ref="C41:E41"/>
    <mergeCell ref="B12:E12"/>
    <mergeCell ref="C13:E13"/>
    <mergeCell ref="C14:E14"/>
    <mergeCell ref="C15:E15"/>
    <mergeCell ref="C16:E16"/>
    <mergeCell ref="C32:E32"/>
    <mergeCell ref="C33:E33"/>
    <mergeCell ref="C34:E34"/>
    <mergeCell ref="C35:E35"/>
    <mergeCell ref="A37:I37"/>
    <mergeCell ref="C38:E38"/>
    <mergeCell ref="A25:I25"/>
    <mergeCell ref="A26:E26"/>
  </mergeCells>
  <pageMargins left="0.70866141732283472" right="0.70866141732283472" top="0.74803149606299213" bottom="0.74803149606299213" header="0.31496062992125984" footer="0.31496062992125984"/>
  <pageSetup paperSize="9" scale="71"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8</vt:i4>
      </vt:variant>
      <vt:variant>
        <vt:lpstr>ช่วงที่มีชื่อ</vt:lpstr>
      </vt:variant>
      <vt:variant>
        <vt:i4>5</vt:i4>
      </vt:variant>
    </vt:vector>
  </HeadingPairs>
  <TitlesOfParts>
    <vt:vector size="13" baseType="lpstr">
      <vt:lpstr>MPS(input)</vt:lpstr>
      <vt:lpstr>MPS(input_separate)</vt:lpstr>
      <vt:lpstr>MPS(calc_process)</vt:lpstr>
      <vt:lpstr>MSS</vt:lpstr>
      <vt:lpstr>MRS(input)</vt:lpstr>
      <vt:lpstr>MRS(input_separate)</vt:lpstr>
      <vt:lpstr>MRS(calc_process)</vt:lpstr>
      <vt:lpstr>Tool_02_01</vt:lpstr>
      <vt:lpstr>'MPS(calc_process)'!Print_Area</vt:lpstr>
      <vt:lpstr>'MPS(input)'!Print_Area</vt:lpstr>
      <vt:lpstr>'MRS(calc_process)'!Print_Area</vt:lpstr>
      <vt:lpstr>'MRS(input)'!Print_Area</vt:lpstr>
      <vt:lpstr>Tool_02_01!Print_Area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Yamashita Hiroyuki(山下 泰之)</dc:creator>
  <cp:lastModifiedBy>Weerawat Thetket</cp:lastModifiedBy>
  <cp:lastPrinted>2016-08-25T02:11:33Z</cp:lastPrinted>
  <dcterms:created xsi:type="dcterms:W3CDTF">2012-01-13T02:28:29Z</dcterms:created>
  <dcterms:modified xsi:type="dcterms:W3CDTF">2025-12-29T16:56:37Z</dcterms:modified>
</cp:coreProperties>
</file>